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9765" windowHeight="8190" tabRatio="920"/>
  </bookViews>
  <sheets>
    <sheet name="68" sheetId="88" r:id="rId1"/>
  </sheets>
  <definedNames>
    <definedName name="_xlnm.Print_Titles" localSheetId="0">'68'!$11:$13</definedName>
    <definedName name="_xlnm.Print_Area" localSheetId="0">'68'!$A$1:$O$294</definedName>
  </definedNames>
  <calcPr calcId="125725"/>
</workbook>
</file>

<file path=xl/calcChain.xml><?xml version="1.0" encoding="utf-8"?>
<calcChain xmlns="http://schemas.openxmlformats.org/spreadsheetml/2006/main">
  <c r="M95" i="88"/>
  <c r="L95"/>
  <c r="K95"/>
  <c r="K93" s="1"/>
  <c r="J95"/>
  <c r="I95"/>
  <c r="H95"/>
  <c r="G95"/>
  <c r="F95"/>
  <c r="E95"/>
  <c r="D172"/>
  <c r="N172" s="1"/>
  <c r="N171"/>
  <c r="D171"/>
  <c r="M170"/>
  <c r="L170"/>
  <c r="J170"/>
  <c r="I170"/>
  <c r="H170"/>
  <c r="G170"/>
  <c r="F170"/>
  <c r="E170"/>
  <c r="D170"/>
  <c r="N170" s="1"/>
  <c r="D169"/>
  <c r="D168"/>
  <c r="D167"/>
  <c r="D166"/>
  <c r="N166"/>
  <c r="D165"/>
  <c r="N165"/>
  <c r="O164"/>
  <c r="M164"/>
  <c r="L164"/>
  <c r="K164"/>
  <c r="J164"/>
  <c r="I164"/>
  <c r="H164"/>
  <c r="G164"/>
  <c r="F164"/>
  <c r="E164"/>
  <c r="D163"/>
  <c r="D162"/>
  <c r="N162" s="1"/>
  <c r="D161"/>
  <c r="N161" s="1"/>
  <c r="D160"/>
  <c r="N160" s="1"/>
  <c r="O159"/>
  <c r="O158" s="1"/>
  <c r="M159"/>
  <c r="M158"/>
  <c r="L159"/>
  <c r="L158"/>
  <c r="K159"/>
  <c r="J159"/>
  <c r="J158" s="1"/>
  <c r="I159"/>
  <c r="I158"/>
  <c r="H159"/>
  <c r="H158"/>
  <c r="G159"/>
  <c r="G158"/>
  <c r="F159"/>
  <c r="E159"/>
  <c r="K158"/>
  <c r="F158"/>
  <c r="D157"/>
  <c r="N157"/>
  <c r="D156"/>
  <c r="N156" s="1"/>
  <c r="D155"/>
  <c r="N155"/>
  <c r="D154"/>
  <c r="N154"/>
  <c r="D153"/>
  <c r="N153"/>
  <c r="O152"/>
  <c r="M152"/>
  <c r="L152"/>
  <c r="K152"/>
  <c r="K139" s="1"/>
  <c r="J152"/>
  <c r="I152"/>
  <c r="H152"/>
  <c r="G152"/>
  <c r="G139" s="1"/>
  <c r="F152"/>
  <c r="E152"/>
  <c r="D152" s="1"/>
  <c r="N152" s="1"/>
  <c r="D151"/>
  <c r="N151"/>
  <c r="D150"/>
  <c r="N150"/>
  <c r="D149"/>
  <c r="N149" s="1"/>
  <c r="D148"/>
  <c r="N148"/>
  <c r="O147"/>
  <c r="M147"/>
  <c r="L147"/>
  <c r="K147"/>
  <c r="J147"/>
  <c r="I147"/>
  <c r="H147"/>
  <c r="G147"/>
  <c r="F147"/>
  <c r="E147"/>
  <c r="D146"/>
  <c r="N146" s="1"/>
  <c r="D145"/>
  <c r="N145" s="1"/>
  <c r="O144"/>
  <c r="O139" s="1"/>
  <c r="M144"/>
  <c r="L144"/>
  <c r="K144"/>
  <c r="J144"/>
  <c r="I144"/>
  <c r="H144"/>
  <c r="G144"/>
  <c r="F144"/>
  <c r="E144"/>
  <c r="D143"/>
  <c r="N143" s="1"/>
  <c r="D142"/>
  <c r="N142" s="1"/>
  <c r="D141"/>
  <c r="N141" s="1"/>
  <c r="O140"/>
  <c r="M140"/>
  <c r="M139" s="1"/>
  <c r="L140"/>
  <c r="K140"/>
  <c r="J140"/>
  <c r="I140"/>
  <c r="H140"/>
  <c r="G140"/>
  <c r="F140"/>
  <c r="E140"/>
  <c r="E139" s="1"/>
  <c r="I139"/>
  <c r="D138"/>
  <c r="N138"/>
  <c r="D137"/>
  <c r="N137"/>
  <c r="D136"/>
  <c r="N136"/>
  <c r="D135"/>
  <c r="N135"/>
  <c r="D134"/>
  <c r="N134"/>
  <c r="D133"/>
  <c r="N133"/>
  <c r="D132"/>
  <c r="N132"/>
  <c r="N131" s="1"/>
  <c r="O131"/>
  <c r="M131"/>
  <c r="L131"/>
  <c r="K131"/>
  <c r="J131"/>
  <c r="I131"/>
  <c r="H131"/>
  <c r="G131"/>
  <c r="F131"/>
  <c r="E131"/>
  <c r="D131"/>
  <c r="D130"/>
  <c r="N130"/>
  <c r="D129"/>
  <c r="N129"/>
  <c r="D128"/>
  <c r="N128"/>
  <c r="D127"/>
  <c r="N127"/>
  <c r="D126"/>
  <c r="N126"/>
  <c r="D125"/>
  <c r="N125"/>
  <c r="O124"/>
  <c r="O123"/>
  <c r="M124"/>
  <c r="M123"/>
  <c r="L124"/>
  <c r="K124"/>
  <c r="K123" s="1"/>
  <c r="J124"/>
  <c r="J123" s="1"/>
  <c r="I124"/>
  <c r="I123" s="1"/>
  <c r="H124"/>
  <c r="H123" s="1"/>
  <c r="G124"/>
  <c r="G123"/>
  <c r="F124"/>
  <c r="F123"/>
  <c r="E124"/>
  <c r="L123"/>
  <c r="D122"/>
  <c r="N122" s="1"/>
  <c r="D121"/>
  <c r="N121" s="1"/>
  <c r="D120"/>
  <c r="N120"/>
  <c r="D119"/>
  <c r="N119"/>
  <c r="M118"/>
  <c r="L118"/>
  <c r="J118"/>
  <c r="I118"/>
  <c r="H118"/>
  <c r="G118"/>
  <c r="F118"/>
  <c r="E118"/>
  <c r="D283"/>
  <c r="D282"/>
  <c r="D281"/>
  <c r="D280"/>
  <c r="D279"/>
  <c r="D278"/>
  <c r="D277"/>
  <c r="D276"/>
  <c r="D275"/>
  <c r="D274"/>
  <c r="D273"/>
  <c r="D272"/>
  <c r="D271"/>
  <c r="D270"/>
  <c r="D268"/>
  <c r="D267"/>
  <c r="D266"/>
  <c r="D264"/>
  <c r="D263"/>
  <c r="D262"/>
  <c r="D261"/>
  <c r="D259"/>
  <c r="D258"/>
  <c r="D256"/>
  <c r="D255"/>
  <c r="D254"/>
  <c r="D253"/>
  <c r="D252"/>
  <c r="D251"/>
  <c r="D250"/>
  <c r="D249"/>
  <c r="D247"/>
  <c r="D246"/>
  <c r="D245"/>
  <c r="D244"/>
  <c r="D243"/>
  <c r="D241"/>
  <c r="D240"/>
  <c r="D238"/>
  <c r="D237"/>
  <c r="D235"/>
  <c r="D234"/>
  <c r="D233"/>
  <c r="D232"/>
  <c r="D231"/>
  <c r="D230"/>
  <c r="D229"/>
  <c r="D228"/>
  <c r="D226"/>
  <c r="D225"/>
  <c r="D224"/>
  <c r="D223"/>
  <c r="D222"/>
  <c r="D220"/>
  <c r="D219"/>
  <c r="D218"/>
  <c r="D216"/>
  <c r="D215"/>
  <c r="D213"/>
  <c r="D212"/>
  <c r="D211"/>
  <c r="D210"/>
  <c r="D209"/>
  <c r="D208"/>
  <c r="D207"/>
  <c r="D206"/>
  <c r="D204"/>
  <c r="D203"/>
  <c r="D201"/>
  <c r="D200"/>
  <c r="D199"/>
  <c r="D197"/>
  <c r="D196"/>
  <c r="D194"/>
  <c r="D193"/>
  <c r="D192"/>
  <c r="D191"/>
  <c r="D190"/>
  <c r="D189"/>
  <c r="D188"/>
  <c r="D187"/>
  <c r="D186"/>
  <c r="D184"/>
  <c r="D183"/>
  <c r="D182"/>
  <c r="D181"/>
  <c r="D180"/>
  <c r="D178"/>
  <c r="D177"/>
  <c r="D176"/>
  <c r="D175"/>
  <c r="D174"/>
  <c r="D173"/>
  <c r="D117"/>
  <c r="D116"/>
  <c r="D115"/>
  <c r="D113"/>
  <c r="D112"/>
  <c r="D111"/>
  <c r="D109"/>
  <c r="D108"/>
  <c r="D107"/>
  <c r="D106"/>
  <c r="D105"/>
  <c r="D104"/>
  <c r="D103"/>
  <c r="D102"/>
  <c r="D101"/>
  <c r="D100"/>
  <c r="D98"/>
  <c r="D97"/>
  <c r="D96"/>
  <c r="N96" s="1"/>
  <c r="D95"/>
  <c r="N95" s="1"/>
  <c r="D94"/>
  <c r="N94" s="1"/>
  <c r="D92"/>
  <c r="D91"/>
  <c r="D90"/>
  <c r="D89"/>
  <c r="D88"/>
  <c r="D87"/>
  <c r="D86"/>
  <c r="D85"/>
  <c r="D84"/>
  <c r="D81"/>
  <c r="D80"/>
  <c r="D79"/>
  <c r="D78"/>
  <c r="D77"/>
  <c r="D76"/>
  <c r="D74"/>
  <c r="D72"/>
  <c r="D71"/>
  <c r="D70"/>
  <c r="D69"/>
  <c r="D68"/>
  <c r="D67"/>
  <c r="D66"/>
  <c r="D64"/>
  <c r="D61"/>
  <c r="D59"/>
  <c r="D58"/>
  <c r="D56"/>
  <c r="D52"/>
  <c r="D36"/>
  <c r="D33"/>
  <c r="D32"/>
  <c r="D31"/>
  <c r="D30"/>
  <c r="D29"/>
  <c r="D28"/>
  <c r="D27"/>
  <c r="D26"/>
  <c r="D25"/>
  <c r="D24"/>
  <c r="D23"/>
  <c r="D22"/>
  <c r="D21"/>
  <c r="D20"/>
  <c r="D18"/>
  <c r="D17"/>
  <c r="D16"/>
  <c r="D124"/>
  <c r="E123"/>
  <c r="D123"/>
  <c r="D159"/>
  <c r="E158"/>
  <c r="D158" s="1"/>
  <c r="J139"/>
  <c r="N159"/>
  <c r="N158"/>
  <c r="F139"/>
  <c r="H139"/>
  <c r="L139"/>
  <c r="N147"/>
  <c r="N164"/>
  <c r="D164"/>
  <c r="D140"/>
  <c r="D118"/>
  <c r="N118" s="1"/>
  <c r="N140"/>
  <c r="N144"/>
  <c r="N124"/>
  <c r="N123"/>
  <c r="N139"/>
  <c r="K57"/>
  <c r="K37"/>
  <c r="K35" s="1"/>
  <c r="K34"/>
  <c r="M37"/>
  <c r="M35"/>
  <c r="M269"/>
  <c r="M265"/>
  <c r="M260"/>
  <c r="M257"/>
  <c r="M242"/>
  <c r="M53" s="1"/>
  <c r="M248"/>
  <c r="M239"/>
  <c r="M236"/>
  <c r="M227"/>
  <c r="M217"/>
  <c r="M214"/>
  <c r="M205"/>
  <c r="M202" s="1"/>
  <c r="M51" s="1"/>
  <c r="M198"/>
  <c r="M195"/>
  <c r="M185"/>
  <c r="M99"/>
  <c r="M93"/>
  <c r="M75"/>
  <c r="M57"/>
  <c r="M55" s="1"/>
  <c r="M39"/>
  <c r="M19"/>
  <c r="M15"/>
  <c r="E63"/>
  <c r="D63"/>
  <c r="E65"/>
  <c r="D65"/>
  <c r="E83"/>
  <c r="E75"/>
  <c r="E185"/>
  <c r="E195"/>
  <c r="E198"/>
  <c r="E205"/>
  <c r="E214"/>
  <c r="E217"/>
  <c r="E227"/>
  <c r="E236"/>
  <c r="E239"/>
  <c r="E248"/>
  <c r="E257"/>
  <c r="E260"/>
  <c r="E99"/>
  <c r="E42"/>
  <c r="D42"/>
  <c r="E43"/>
  <c r="D43"/>
  <c r="E44"/>
  <c r="D44" s="1"/>
  <c r="E45"/>
  <c r="D45"/>
  <c r="E46"/>
  <c r="D46" s="1"/>
  <c r="E47"/>
  <c r="D47" s="1"/>
  <c r="E48"/>
  <c r="D48" s="1"/>
  <c r="E49"/>
  <c r="D49"/>
  <c r="G62"/>
  <c r="F62"/>
  <c r="F83"/>
  <c r="E269"/>
  <c r="F269"/>
  <c r="G269"/>
  <c r="H269"/>
  <c r="I269"/>
  <c r="J269"/>
  <c r="L269"/>
  <c r="E265"/>
  <c r="F265"/>
  <c r="G265"/>
  <c r="H265"/>
  <c r="I265"/>
  <c r="J265"/>
  <c r="L265"/>
  <c r="F260"/>
  <c r="G260"/>
  <c r="H260"/>
  <c r="I260"/>
  <c r="J260"/>
  <c r="L260"/>
  <c r="F257"/>
  <c r="G257"/>
  <c r="H257"/>
  <c r="I257"/>
  <c r="J257"/>
  <c r="L257"/>
  <c r="F248"/>
  <c r="G248"/>
  <c r="H248"/>
  <c r="I248"/>
  <c r="I242"/>
  <c r="J248"/>
  <c r="L248"/>
  <c r="F239"/>
  <c r="G239"/>
  <c r="H239"/>
  <c r="I239"/>
  <c r="J239"/>
  <c r="L239"/>
  <c r="F236"/>
  <c r="G236"/>
  <c r="H236"/>
  <c r="I236"/>
  <c r="J236"/>
  <c r="L236"/>
  <c r="F227"/>
  <c r="G227"/>
  <c r="H227"/>
  <c r="I227"/>
  <c r="J227"/>
  <c r="J221"/>
  <c r="L227"/>
  <c r="L221"/>
  <c r="F217"/>
  <c r="G217"/>
  <c r="H217"/>
  <c r="I217"/>
  <c r="J217"/>
  <c r="L217"/>
  <c r="F214"/>
  <c r="G214"/>
  <c r="H214"/>
  <c r="I214"/>
  <c r="J214"/>
  <c r="L214"/>
  <c r="F205"/>
  <c r="G205"/>
  <c r="H205"/>
  <c r="I205"/>
  <c r="J205"/>
  <c r="L205"/>
  <c r="F198"/>
  <c r="G198"/>
  <c r="H198"/>
  <c r="I198"/>
  <c r="J198"/>
  <c r="L198"/>
  <c r="F195"/>
  <c r="G195"/>
  <c r="H195"/>
  <c r="I195"/>
  <c r="J195"/>
  <c r="L195"/>
  <c r="F185"/>
  <c r="G185"/>
  <c r="H185"/>
  <c r="I185"/>
  <c r="I179" s="1"/>
  <c r="I50" s="1"/>
  <c r="J185"/>
  <c r="J179"/>
  <c r="L185"/>
  <c r="F114"/>
  <c r="G114"/>
  <c r="H114"/>
  <c r="I114"/>
  <c r="J114"/>
  <c r="L114"/>
  <c r="F110"/>
  <c r="G110"/>
  <c r="H110"/>
  <c r="I110"/>
  <c r="J110"/>
  <c r="L110"/>
  <c r="F99"/>
  <c r="F93" s="1"/>
  <c r="G99"/>
  <c r="G93" s="1"/>
  <c r="H99"/>
  <c r="H93" s="1"/>
  <c r="I99"/>
  <c r="I93" s="1"/>
  <c r="J99"/>
  <c r="J93" s="1"/>
  <c r="L99"/>
  <c r="L93" s="1"/>
  <c r="G83"/>
  <c r="H83"/>
  <c r="I83"/>
  <c r="J83"/>
  <c r="L83"/>
  <c r="F75"/>
  <c r="G75"/>
  <c r="H75"/>
  <c r="H73"/>
  <c r="I75"/>
  <c r="I73"/>
  <c r="J75"/>
  <c r="L75"/>
  <c r="F73"/>
  <c r="G73"/>
  <c r="J73"/>
  <c r="L73"/>
  <c r="H62"/>
  <c r="I62"/>
  <c r="I57"/>
  <c r="J62"/>
  <c r="J57"/>
  <c r="J37" s="1"/>
  <c r="J35" s="1"/>
  <c r="L62"/>
  <c r="L55"/>
  <c r="H60"/>
  <c r="D60"/>
  <c r="F57"/>
  <c r="F37"/>
  <c r="F35" s="1"/>
  <c r="G57"/>
  <c r="F39"/>
  <c r="G39"/>
  <c r="H39"/>
  <c r="I39"/>
  <c r="J39"/>
  <c r="L39"/>
  <c r="L37"/>
  <c r="L35"/>
  <c r="E19"/>
  <c r="F19"/>
  <c r="G19"/>
  <c r="H19"/>
  <c r="I19"/>
  <c r="J19"/>
  <c r="L19"/>
  <c r="E15"/>
  <c r="F15"/>
  <c r="G15"/>
  <c r="H15"/>
  <c r="I15"/>
  <c r="J15"/>
  <c r="L15"/>
  <c r="N49"/>
  <c r="N52"/>
  <c r="N56"/>
  <c r="N58"/>
  <c r="N59"/>
  <c r="N60"/>
  <c r="N61"/>
  <c r="N64"/>
  <c r="N65"/>
  <c r="N68"/>
  <c r="N69"/>
  <c r="N70"/>
  <c r="N71"/>
  <c r="N72"/>
  <c r="N74"/>
  <c r="N76"/>
  <c r="N77"/>
  <c r="N78"/>
  <c r="N79"/>
  <c r="N80"/>
  <c r="N81"/>
  <c r="N84"/>
  <c r="N85"/>
  <c r="N86"/>
  <c r="N87"/>
  <c r="N88"/>
  <c r="N89"/>
  <c r="N90"/>
  <c r="N91"/>
  <c r="N92"/>
  <c r="N97"/>
  <c r="N98"/>
  <c r="N100"/>
  <c r="N101"/>
  <c r="N102"/>
  <c r="N103"/>
  <c r="N104"/>
  <c r="N105"/>
  <c r="N106"/>
  <c r="N107"/>
  <c r="N108"/>
  <c r="N109"/>
  <c r="N111"/>
  <c r="N112"/>
  <c r="N113"/>
  <c r="N115"/>
  <c r="N116"/>
  <c r="N117"/>
  <c r="N283"/>
  <c r="N282"/>
  <c r="N281"/>
  <c r="N280"/>
  <c r="N279"/>
  <c r="N278"/>
  <c r="N277"/>
  <c r="N276"/>
  <c r="N275"/>
  <c r="N274"/>
  <c r="N273"/>
  <c r="N272"/>
  <c r="N271"/>
  <c r="N270"/>
  <c r="N268"/>
  <c r="N267"/>
  <c r="N266"/>
  <c r="N264"/>
  <c r="N263"/>
  <c r="N262"/>
  <c r="N261"/>
  <c r="N259"/>
  <c r="N258"/>
  <c r="N256"/>
  <c r="N255"/>
  <c r="N254"/>
  <c r="N253"/>
  <c r="N252"/>
  <c r="N251"/>
  <c r="N250"/>
  <c r="N249"/>
  <c r="N247"/>
  <c r="N246"/>
  <c r="N245"/>
  <c r="N244"/>
  <c r="N243"/>
  <c r="N241"/>
  <c r="N240"/>
  <c r="N238"/>
  <c r="N237"/>
  <c r="N235"/>
  <c r="N234"/>
  <c r="N233"/>
  <c r="N232"/>
  <c r="N231"/>
  <c r="N230"/>
  <c r="N229"/>
  <c r="N228"/>
  <c r="N226"/>
  <c r="N225"/>
  <c r="N224"/>
  <c r="N223"/>
  <c r="N222"/>
  <c r="N220"/>
  <c r="N219"/>
  <c r="N218"/>
  <c r="N216"/>
  <c r="N215"/>
  <c r="N213"/>
  <c r="N212"/>
  <c r="N211"/>
  <c r="N210"/>
  <c r="N209"/>
  <c r="N208"/>
  <c r="N207"/>
  <c r="N206"/>
  <c r="N204"/>
  <c r="N203"/>
  <c r="N201"/>
  <c r="N200"/>
  <c r="N199"/>
  <c r="N197"/>
  <c r="N196"/>
  <c r="N194"/>
  <c r="N193"/>
  <c r="N192"/>
  <c r="N191"/>
  <c r="N190"/>
  <c r="N189"/>
  <c r="N188"/>
  <c r="N187"/>
  <c r="N186"/>
  <c r="N184"/>
  <c r="N183"/>
  <c r="N182"/>
  <c r="N181"/>
  <c r="N180"/>
  <c r="N178"/>
  <c r="N177"/>
  <c r="N176"/>
  <c r="N175"/>
  <c r="N174"/>
  <c r="N173"/>
  <c r="N48"/>
  <c r="N47"/>
  <c r="N46"/>
  <c r="N45"/>
  <c r="N44"/>
  <c r="N43"/>
  <c r="N42"/>
  <c r="N36"/>
  <c r="N33"/>
  <c r="N32"/>
  <c r="N31"/>
  <c r="N30"/>
  <c r="N29"/>
  <c r="N28"/>
  <c r="N27"/>
  <c r="N26"/>
  <c r="N25"/>
  <c r="N24"/>
  <c r="N23"/>
  <c r="N22"/>
  <c r="N21"/>
  <c r="N20"/>
  <c r="N18"/>
  <c r="N17"/>
  <c r="N16"/>
  <c r="G202"/>
  <c r="G51" s="1"/>
  <c r="G242"/>
  <c r="G53" s="1"/>
  <c r="J50"/>
  <c r="I53"/>
  <c r="F221"/>
  <c r="M221"/>
  <c r="I55"/>
  <c r="I37"/>
  <c r="I35" s="1"/>
  <c r="D19"/>
  <c r="N19"/>
  <c r="L202"/>
  <c r="L51"/>
  <c r="D265"/>
  <c r="N265"/>
  <c r="D269"/>
  <c r="N269" s="1"/>
  <c r="E73"/>
  <c r="D75"/>
  <c r="N75"/>
  <c r="D260"/>
  <c r="N260" s="1"/>
  <c r="D227"/>
  <c r="N227" s="1"/>
  <c r="D217"/>
  <c r="N217" s="1"/>
  <c r="D185"/>
  <c r="N185" s="1"/>
  <c r="E221"/>
  <c r="D236"/>
  <c r="N236"/>
  <c r="D15"/>
  <c r="N15" s="1"/>
  <c r="G55"/>
  <c r="H179"/>
  <c r="H50"/>
  <c r="F202"/>
  <c r="F51"/>
  <c r="H202"/>
  <c r="H51"/>
  <c r="J242"/>
  <c r="J53"/>
  <c r="H242"/>
  <c r="H53"/>
  <c r="D195"/>
  <c r="N195" s="1"/>
  <c r="D248"/>
  <c r="N248" s="1"/>
  <c r="D239"/>
  <c r="N239" s="1"/>
  <c r="D205"/>
  <c r="N205" s="1"/>
  <c r="D198"/>
  <c r="N198"/>
  <c r="D257"/>
  <c r="N257"/>
  <c r="D214"/>
  <c r="N214"/>
  <c r="D110"/>
  <c r="N110"/>
  <c r="D114"/>
  <c r="N114"/>
  <c r="E93"/>
  <c r="D99"/>
  <c r="N99" s="1"/>
  <c r="E40"/>
  <c r="D40" s="1"/>
  <c r="N40" s="1"/>
  <c r="D83"/>
  <c r="N83"/>
  <c r="J82"/>
  <c r="I82"/>
  <c r="H82"/>
  <c r="L82"/>
  <c r="L179"/>
  <c r="L50" s="1"/>
  <c r="H221"/>
  <c r="L242"/>
  <c r="L53" s="1"/>
  <c r="H57"/>
  <c r="H55"/>
  <c r="F82"/>
  <c r="F179"/>
  <c r="F50" s="1"/>
  <c r="I202"/>
  <c r="I51" s="1"/>
  <c r="I221"/>
  <c r="N63"/>
  <c r="E62"/>
  <c r="E242"/>
  <c r="E179"/>
  <c r="E202"/>
  <c r="F55"/>
  <c r="G82"/>
  <c r="G179"/>
  <c r="J202"/>
  <c r="G221"/>
  <c r="F242"/>
  <c r="G37"/>
  <c r="J55"/>
  <c r="H37"/>
  <c r="M34"/>
  <c r="M82"/>
  <c r="H54"/>
  <c r="E50"/>
  <c r="E57"/>
  <c r="D57" s="1"/>
  <c r="N57" s="1"/>
  <c r="D62"/>
  <c r="N62"/>
  <c r="E38"/>
  <c r="D38" s="1"/>
  <c r="N38" s="1"/>
  <c r="D73"/>
  <c r="N73"/>
  <c r="N221"/>
  <c r="D221"/>
  <c r="E51"/>
  <c r="D202"/>
  <c r="E53"/>
  <c r="D242"/>
  <c r="D93"/>
  <c r="N93" s="1"/>
  <c r="E82"/>
  <c r="E41"/>
  <c r="D82"/>
  <c r="N82" s="1"/>
  <c r="E37"/>
  <c r="E55"/>
  <c r="L54"/>
  <c r="L34"/>
  <c r="I54"/>
  <c r="F53"/>
  <c r="N242"/>
  <c r="J51"/>
  <c r="N202"/>
  <c r="G50"/>
  <c r="G54"/>
  <c r="F54"/>
  <c r="J54"/>
  <c r="H35"/>
  <c r="H34" s="1"/>
  <c r="G35"/>
  <c r="D53"/>
  <c r="D51"/>
  <c r="E35"/>
  <c r="D35" s="1"/>
  <c r="N35" s="1"/>
  <c r="D37"/>
  <c r="N37" s="1"/>
  <c r="E54"/>
  <c r="D50"/>
  <c r="N50"/>
  <c r="D41"/>
  <c r="N41" s="1"/>
  <c r="E39"/>
  <c r="D39" s="1"/>
  <c r="N39" s="1"/>
  <c r="J34"/>
  <c r="N51"/>
  <c r="F34"/>
  <c r="N53"/>
  <c r="G34"/>
  <c r="E34"/>
  <c r="I34" l="1"/>
  <c r="D34" s="1"/>
  <c r="N34" s="1"/>
  <c r="D139"/>
  <c r="M179"/>
  <c r="K55"/>
  <c r="D144"/>
  <c r="D147"/>
  <c r="D179" l="1"/>
  <c r="N179" s="1"/>
  <c r="M54"/>
  <c r="K54"/>
  <c r="D55"/>
  <c r="N55" s="1"/>
  <c r="D54" l="1"/>
  <c r="N54" s="1"/>
</calcChain>
</file>

<file path=xl/sharedStrings.xml><?xml version="1.0" encoding="utf-8"?>
<sst xmlns="http://schemas.openxmlformats.org/spreadsheetml/2006/main" count="420" uniqueCount="259">
  <si>
    <t>(руб.)</t>
  </si>
  <si>
    <t>№ п/п</t>
  </si>
  <si>
    <t>Наименование показателя</t>
  </si>
  <si>
    <t>Всего</t>
  </si>
  <si>
    <t>в том числе</t>
  </si>
  <si>
    <t>по лицевым счетам, открытым в отделе казначейского исполнения бюджета финансового департамента</t>
  </si>
  <si>
    <t>по счетам, открытым в кредитных организациях</t>
  </si>
  <si>
    <t>Субсидия на выполнение муниципального задания,</t>
  </si>
  <si>
    <t>в том числе:</t>
  </si>
  <si>
    <t>1.1.</t>
  </si>
  <si>
    <t>На оказание муниципальной услуги</t>
  </si>
  <si>
    <t>1.2.</t>
  </si>
  <si>
    <t>На содержание имущества</t>
  </si>
  <si>
    <t>Целевая субсидия (на выполнение мероприятий в рамках целевых программ):</t>
  </si>
  <si>
    <t>2.1.</t>
  </si>
  <si>
    <t>2.2.</t>
  </si>
  <si>
    <t>2.3.</t>
  </si>
  <si>
    <t>2.4.</t>
  </si>
  <si>
    <t>Развитие системы питания учащихся общеобразовательных учреждений города Хабаровска на 2011-2013 годы (постановление администрации города от 26.07.2010 № 2405)</t>
  </si>
  <si>
    <t>2.5.</t>
  </si>
  <si>
    <t>2.6.</t>
  </si>
  <si>
    <t>2.7.</t>
  </si>
  <si>
    <t>2.8.</t>
  </si>
  <si>
    <t>2.9.</t>
  </si>
  <si>
    <t xml:space="preserve">Бюджетные инвестиции </t>
  </si>
  <si>
    <t>Платные услуги</t>
  </si>
  <si>
    <t>Поступления от сдачи имущества в аренду</t>
  </si>
  <si>
    <t>Родительская плата</t>
  </si>
  <si>
    <t>Добровольные пожертвования и целевые взносы</t>
  </si>
  <si>
    <t xml:space="preserve">На оказание муниципальной услуги всего, </t>
  </si>
  <si>
    <t>1.1.1.</t>
  </si>
  <si>
    <t>1.1.2.</t>
  </si>
  <si>
    <t>1.1.3.</t>
  </si>
  <si>
    <t>1.1.4.</t>
  </si>
  <si>
    <t>1.1.5.</t>
  </si>
  <si>
    <t>1.1.6</t>
  </si>
  <si>
    <t>1.1.7</t>
  </si>
  <si>
    <t>1.1.8</t>
  </si>
  <si>
    <t>1.1.9</t>
  </si>
  <si>
    <t>1.2</t>
  </si>
  <si>
    <t>1.2.1</t>
  </si>
  <si>
    <t>1.2.2</t>
  </si>
  <si>
    <t>1.2.3</t>
  </si>
  <si>
    <t>1.2.4</t>
  </si>
  <si>
    <t>Прочие налоги (290)</t>
  </si>
  <si>
    <t>2</t>
  </si>
  <si>
    <t>2.1</t>
  </si>
  <si>
    <t>2.1.1</t>
  </si>
  <si>
    <t>Реконструкция здания под муниципальные дошкольные образовательные учреждения</t>
  </si>
  <si>
    <t>2.1.2</t>
  </si>
  <si>
    <t>Открытие групп предшкольной подготовки на базе СОШ и дополнительного образования</t>
  </si>
  <si>
    <t>2.2.1</t>
  </si>
  <si>
    <t>Капитальный ремонт</t>
  </si>
  <si>
    <t>2.2.2</t>
  </si>
  <si>
    <t>2.2.3</t>
  </si>
  <si>
    <t>2.2.4</t>
  </si>
  <si>
    <t>2.2.5</t>
  </si>
  <si>
    <t>Пожарно-охранные мероприятия:</t>
  </si>
  <si>
    <t>Модернизация автоматической пожарной сигнализации</t>
  </si>
  <si>
    <t>Монтаж охранной сигнализации</t>
  </si>
  <si>
    <t>2.2.6</t>
  </si>
  <si>
    <t>Приобретение оборудования и мебели</t>
  </si>
  <si>
    <t>Тепло</t>
  </si>
  <si>
    <t>Свет</t>
  </si>
  <si>
    <t>Вода</t>
  </si>
  <si>
    <t xml:space="preserve">2.3 </t>
  </si>
  <si>
    <t>2.3.1</t>
  </si>
  <si>
    <t xml:space="preserve">Приобретение оборудования </t>
  </si>
  <si>
    <t>2.3.2</t>
  </si>
  <si>
    <t>2.4</t>
  </si>
  <si>
    <t>2.4.1</t>
  </si>
  <si>
    <t>Ремонт пищеблоков</t>
  </si>
  <si>
    <t>2.4.2</t>
  </si>
  <si>
    <t>2.4.3</t>
  </si>
  <si>
    <t>2.4.4</t>
  </si>
  <si>
    <t>2.4.5</t>
  </si>
  <si>
    <t>Организация PR-кампании</t>
  </si>
  <si>
    <t>Организация и проведение смотра конкурса на лучшую организацию школьного питания</t>
  </si>
  <si>
    <t>Организация и проведение конкурса "Азбука здорового питания" среди учащихся и их родителей</t>
  </si>
  <si>
    <t>2.5</t>
  </si>
  <si>
    <t>2.5.1</t>
  </si>
  <si>
    <t>Проведение энергетических обследований зданий</t>
  </si>
  <si>
    <t>2.6</t>
  </si>
  <si>
    <t>2.6.1</t>
  </si>
  <si>
    <t>2.6.2</t>
  </si>
  <si>
    <t>2.6.3</t>
  </si>
  <si>
    <t>2.6.4</t>
  </si>
  <si>
    <t>2.6.5</t>
  </si>
  <si>
    <t>Защита персональных данных</t>
  </si>
  <si>
    <t>Модернизация локальных сетей</t>
  </si>
  <si>
    <t>2.7</t>
  </si>
  <si>
    <t>2.7.1</t>
  </si>
  <si>
    <t>Обеспечение деятельности  20  "социальных гостиных" на базе образовательных учреждений</t>
  </si>
  <si>
    <t>2.7.2</t>
  </si>
  <si>
    <t>Приобретение мягкой, корпусной мебели, бытовой техники</t>
  </si>
  <si>
    <t>2.8</t>
  </si>
  <si>
    <t>2.8.1</t>
  </si>
  <si>
    <t>2.8.2</t>
  </si>
  <si>
    <t>2.9</t>
  </si>
  <si>
    <t>2.9.1</t>
  </si>
  <si>
    <t>2.9.2</t>
  </si>
  <si>
    <t>3</t>
  </si>
  <si>
    <t>3.1</t>
  </si>
  <si>
    <t>Услуги по содержанию имущества</t>
  </si>
  <si>
    <t>4</t>
  </si>
  <si>
    <t>4.1</t>
  </si>
  <si>
    <t>Заработная плата</t>
  </si>
  <si>
    <t>4.2</t>
  </si>
  <si>
    <t>Прочие выплаты</t>
  </si>
  <si>
    <t>4.3</t>
  </si>
  <si>
    <t>Начисления на оплату труда</t>
  </si>
  <si>
    <t>4.4</t>
  </si>
  <si>
    <t>Услуги связи</t>
  </si>
  <si>
    <t>4.5</t>
  </si>
  <si>
    <t>Транспортные услуги</t>
  </si>
  <si>
    <t>4.6</t>
  </si>
  <si>
    <t>Коммунальные услуги, в том числе</t>
  </si>
  <si>
    <t>4.7</t>
  </si>
  <si>
    <t>Арендная плата за пользование имуществом</t>
  </si>
  <si>
    <t>4.8</t>
  </si>
  <si>
    <t>Капитальный ремонт учреждения</t>
  </si>
  <si>
    <t>4.9</t>
  </si>
  <si>
    <t>Текущий ремонт учреждения</t>
  </si>
  <si>
    <t>4.10</t>
  </si>
  <si>
    <t>Прочие расходы (225)</t>
  </si>
  <si>
    <t>4.11</t>
  </si>
  <si>
    <t>4.12</t>
  </si>
  <si>
    <t>Оздоровление</t>
  </si>
  <si>
    <t>4.13</t>
  </si>
  <si>
    <t>Увеличение стоимости основных средств</t>
  </si>
  <si>
    <t>оборудование</t>
  </si>
  <si>
    <t>прочие расходы</t>
  </si>
  <si>
    <t>4.14</t>
  </si>
  <si>
    <t>питание</t>
  </si>
  <si>
    <t>учебные расходы</t>
  </si>
  <si>
    <t>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</si>
  <si>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</si>
  <si>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</si>
  <si>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</si>
  <si>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</si>
  <si>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</si>
  <si>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</si>
  <si>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</si>
  <si>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</si>
  <si>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</si>
  <si>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</si>
  <si>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</si>
  <si>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Прочие услуги</t>
  </si>
  <si>
    <t>5.12</t>
  </si>
  <si>
    <t>5.13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</si>
  <si>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</si>
  <si>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</si>
  <si>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</si>
  <si>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</si>
  <si>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</si>
  <si>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</si>
  <si>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</si>
  <si>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</si>
  <si>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</si>
  <si>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</si>
  <si>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</si>
  <si>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</si>
  <si>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</si>
  <si>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</si>
  <si>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7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</si>
  <si>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</si>
  <si>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</si>
  <si>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</si>
  <si>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</si>
  <si>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</si>
  <si>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</si>
  <si>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</si>
  <si>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</si>
  <si>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</si>
  <si>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</si>
  <si>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</si>
  <si>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</si>
  <si>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</si>
  <si>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Увеличение стоимости материальных запасов, в том числе</t>
  </si>
  <si>
    <t xml:space="preserve">Свет </t>
  </si>
  <si>
    <t xml:space="preserve">Вода </t>
  </si>
  <si>
    <t xml:space="preserve">Тепло </t>
  </si>
  <si>
    <t>На содержание имущества, всего</t>
  </si>
  <si>
    <t>Проектирование и монтаж системы видеонаблюдения</t>
  </si>
  <si>
    <t>______________________________</t>
  </si>
  <si>
    <t>(подпись)</t>
  </si>
  <si>
    <t>Поступления всего, в том числе:*</t>
  </si>
  <si>
    <t>Выплаты всего, в том числе:*</t>
  </si>
  <si>
    <t>Остаток средств на 01.01.2013 г., в том числе:*</t>
  </si>
  <si>
    <t>из них:</t>
  </si>
  <si>
    <t>Противопожарная пропитка</t>
  </si>
  <si>
    <t>КОСГУ</t>
  </si>
  <si>
    <t>Муниципальный бюджет</t>
  </si>
  <si>
    <t>реализация общеобразовательных программ (1608)</t>
  </si>
  <si>
    <t>питание школьников (1612)</t>
  </si>
  <si>
    <t>соц поддержка (1609)</t>
  </si>
  <si>
    <t>классное руководство - федеральное (051)</t>
  </si>
  <si>
    <t>классное руководство - краевое (1603)</t>
  </si>
  <si>
    <t>оздоровление (1622)</t>
  </si>
  <si>
    <t>Внебюджетные источники</t>
  </si>
  <si>
    <t>вышестоящий бюджет</t>
  </si>
  <si>
    <t>"Развитие дошкольного образования города Хабаровска на 2011-2013 годы" (Постановление администрации города от 30.08.2010 № 2768)</t>
  </si>
  <si>
    <t>"Развитие системы питания учащихся общеобразовательных учреждений города Хабаровска на 2011-2013 годы" (Постановление администрации города от 26.07.2010 № 2405)</t>
  </si>
  <si>
    <t>"Энергосбережение и повышение энергетической эффективности в городе Хабаровске на 2010-2015 годы" (Постановление администрации города от 26.08.2010 № 2759)</t>
  </si>
  <si>
    <t>"Чужих детей не бывает"(организация и осуществление мероприятий с детьми) на 2010-2012 годы" (Постановление администрации города от 28.08.2009 № 3103)</t>
  </si>
  <si>
    <t>"Духовно-нравственное развитие жителей г.Хабаровска на период 2010-2014 годов" (Постановление администрации города от 31.07.2009 № 2687)</t>
  </si>
  <si>
    <t>"Улучшение экологического состояния города Хабаровска на 2011-2015 годы" (Постановление администрации города  от 21.10.2010 № 3379)</t>
  </si>
  <si>
    <t>Остаток средств на 01.01.2012 г., в том числе:</t>
  </si>
  <si>
    <t>Текущий ремонт</t>
  </si>
  <si>
    <t>Приобретение оборудования</t>
  </si>
  <si>
    <t>Изготовление ПСД</t>
  </si>
  <si>
    <t>Приобретение расходных материалов</t>
  </si>
  <si>
    <t>Установка огнеупорных дверей, люков,электрозадвижек, насосов</t>
  </si>
  <si>
    <t>Испытание пожарных кранов, пропитки, систем оповещения</t>
  </si>
  <si>
    <t>Ремонт инженерных сетей</t>
  </si>
  <si>
    <t>Создание условий для обеспечения деятельности, развитие инфраструктуры учреждений дополнительного образования</t>
  </si>
  <si>
    <t>Организация и развитие массовых мероприятий со школьникам, совершенствование организационных форм дополнительного образования детей</t>
  </si>
  <si>
    <t>Замена технологического оборудования, мебели, инвентаря для оснащения пищеблоков</t>
  </si>
  <si>
    <t>Прведение экологических мероприятий</t>
  </si>
  <si>
    <t>Организация деятельности экологических отрядов</t>
  </si>
  <si>
    <t>Прведение городских мероприятий</t>
  </si>
  <si>
    <t>Показатели по поступлениям и выплатам на 2012 год</t>
  </si>
  <si>
    <t>Материально-техническое обеспечение</t>
  </si>
  <si>
    <t>Оснащение интерактивным оборудованием</t>
  </si>
  <si>
    <t>Программное обеспечение</t>
  </si>
  <si>
    <t>Обеспечение легитимности и информационной безопасности</t>
  </si>
  <si>
    <t>Создание единого информационного образовательного пространства</t>
  </si>
  <si>
    <t>Создание условий для подключения  учреждений к ЕМТС</t>
  </si>
  <si>
    <t xml:space="preserve">Проведение городских конкурсов </t>
  </si>
  <si>
    <t>Инновационная деятельность. Внедрение новых информационных технологий</t>
  </si>
  <si>
    <t xml:space="preserve">Заработная плата </t>
  </si>
  <si>
    <t xml:space="preserve">Прочие выплаты </t>
  </si>
  <si>
    <t xml:space="preserve">Начисления на заработную плату </t>
  </si>
  <si>
    <t>1.1.10</t>
  </si>
  <si>
    <t>1.1.11</t>
  </si>
  <si>
    <t>Реализация пилотного проекта "Электронная школа"</t>
  </si>
  <si>
    <t>Реализация проектов "Электронный дневник",  "Электронный журнал". Создание автоматизированных рабочих мест.</t>
  </si>
  <si>
    <t>Апробация новых компьютерных технологий</t>
  </si>
  <si>
    <t xml:space="preserve">Заместитель директора МУ «Централизованная бухгалтерия» по  работе со школами                     </t>
  </si>
  <si>
    <t xml:space="preserve"> Кривова Ольга Владимировна</t>
  </si>
  <si>
    <t xml:space="preserve">Руководитель учреждения    </t>
  </si>
  <si>
    <t>Репина Лариса Петровна   72 91 98</t>
  </si>
  <si>
    <t>Лапенкова Татьяна Александровна    32 85 34</t>
  </si>
  <si>
    <t xml:space="preserve"> МБОУ  СОШ № 68</t>
  </si>
  <si>
    <t>Оснащение компьютерным оборудованием, презентационным и периферийным оборудованием</t>
  </si>
  <si>
    <t>"Развитие материально-технической базы образовательных учреждений города Хабаровска на 2011-2013 годы" (Постановление администрации города от 26.08.2010 № 2715)</t>
  </si>
  <si>
    <t>"Развитие системы дополнительного образования детей города Хабаровска на 2011-2013 годы" (Постановление администрации города от 30.08.2010 № 2773)</t>
  </si>
  <si>
    <t>"Развитие единой информационно-коммуникационной среды муниципальной системы образования города Хабаровска на 2011-2013 годы" (Постановление администрации города от 23.08.2010 № 2684)</t>
  </si>
  <si>
    <t>Прочие налоги</t>
  </si>
  <si>
    <t>Прочие расходы по содержанию имущества</t>
  </si>
  <si>
    <t>Прочие расходы</t>
  </si>
  <si>
    <t>Содержание учреждений</t>
  </si>
  <si>
    <t>Прочие работы, услуги</t>
  </si>
  <si>
    <t>Увеличение стоимости материальных запасов</t>
  </si>
  <si>
    <t>Коммунальные услуги:</t>
  </si>
  <si>
    <t>Налог на имущество</t>
  </si>
  <si>
    <t xml:space="preserve">Налог на землю </t>
  </si>
  <si>
    <t>Прочие услуги по содержанию имущества</t>
  </si>
  <si>
    <t>4.15.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</si>
</sst>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i/>
      <u/>
      <sz val="2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1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3" fontId="2" fillId="2" borderId="0" xfId="0" applyNumberFormat="1" applyFont="1" applyFill="1"/>
    <xf numFmtId="3" fontId="4" fillId="2" borderId="0" xfId="0" applyNumberFormat="1" applyFont="1" applyFill="1"/>
    <xf numFmtId="3" fontId="1" fillId="2" borderId="0" xfId="0" applyNumberFormat="1" applyFont="1" applyFill="1"/>
    <xf numFmtId="3" fontId="0" fillId="2" borderId="0" xfId="0" applyNumberFormat="1" applyFill="1"/>
    <xf numFmtId="3" fontId="8" fillId="2" borderId="0" xfId="0" applyNumberFormat="1" applyFont="1" applyFill="1"/>
    <xf numFmtId="3" fontId="3" fillId="2" borderId="0" xfId="0" applyNumberFormat="1" applyFont="1" applyFill="1"/>
    <xf numFmtId="3" fontId="8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wrapText="1"/>
    </xf>
    <xf numFmtId="3" fontId="5" fillId="2" borderId="2" xfId="0" applyNumberFormat="1" applyFont="1" applyFill="1" applyBorder="1" applyAlignment="1">
      <alignment horizontal="left" vertical="center" wrapText="1"/>
    </xf>
    <xf numFmtId="3" fontId="16" fillId="2" borderId="2" xfId="0" applyNumberFormat="1" applyFont="1" applyFill="1" applyBorder="1" applyAlignment="1">
      <alignment wrapText="1"/>
    </xf>
    <xf numFmtId="3" fontId="16" fillId="2" borderId="0" xfId="0" applyNumberFormat="1" applyFont="1" applyFill="1" applyAlignment="1">
      <alignment wrapText="1"/>
    </xf>
    <xf numFmtId="3" fontId="16" fillId="2" borderId="0" xfId="0" applyNumberFormat="1" applyFont="1" applyFill="1"/>
    <xf numFmtId="3" fontId="18" fillId="2" borderId="0" xfId="0" applyNumberFormat="1" applyFont="1" applyFill="1"/>
    <xf numFmtId="3" fontId="3" fillId="2" borderId="2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wrapText="1"/>
    </xf>
    <xf numFmtId="3" fontId="21" fillId="2" borderId="1" xfId="0" applyNumberFormat="1" applyFont="1" applyFill="1" applyBorder="1" applyAlignment="1">
      <alignment horizontal="left" vertical="center" wrapText="1"/>
    </xf>
    <xf numFmtId="3" fontId="16" fillId="2" borderId="2" xfId="0" applyNumberFormat="1" applyFont="1" applyFill="1" applyBorder="1" applyAlignment="1">
      <alignment vertical="center" wrapText="1"/>
    </xf>
    <xf numFmtId="3" fontId="17" fillId="2" borderId="2" xfId="0" applyNumberFormat="1" applyFont="1" applyFill="1" applyBorder="1" applyAlignment="1">
      <alignment horizontal="left" vertical="center" wrapText="1"/>
    </xf>
    <xf numFmtId="3" fontId="23" fillId="2" borderId="1" xfId="0" applyNumberFormat="1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wrapText="1"/>
    </xf>
    <xf numFmtId="3" fontId="19" fillId="2" borderId="1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wrapText="1"/>
    </xf>
    <xf numFmtId="3" fontId="14" fillId="2" borderId="0" xfId="0" applyNumberFormat="1" applyFont="1" applyFill="1"/>
    <xf numFmtId="3" fontId="12" fillId="2" borderId="0" xfId="0" applyNumberFormat="1" applyFont="1" applyFill="1"/>
    <xf numFmtId="3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wrapText="1"/>
    </xf>
    <xf numFmtId="3" fontId="3" fillId="2" borderId="0" xfId="0" applyNumberFormat="1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wrapText="1"/>
    </xf>
    <xf numFmtId="3" fontId="2" fillId="2" borderId="0" xfId="0" applyNumberFormat="1" applyFont="1" applyFill="1" applyAlignment="1">
      <alignment wrapText="1"/>
    </xf>
    <xf numFmtId="3" fontId="13" fillId="2" borderId="0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20" fillId="2" borderId="6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16" fillId="2" borderId="5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3" fontId="16" fillId="2" borderId="9" xfId="0" applyNumberFormat="1" applyFont="1" applyFill="1" applyBorder="1" applyAlignment="1">
      <alignment wrapText="1"/>
    </xf>
    <xf numFmtId="3" fontId="3" fillId="2" borderId="9" xfId="0" applyNumberFormat="1" applyFont="1" applyFill="1" applyBorder="1" applyAlignment="1">
      <alignment wrapText="1"/>
    </xf>
    <xf numFmtId="3" fontId="16" fillId="2" borderId="9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>
      <alignment horizontal="center" vertical="center" wrapText="1"/>
    </xf>
    <xf numFmtId="49" fontId="24" fillId="2" borderId="7" xfId="0" applyNumberFormat="1" applyFont="1" applyFill="1" applyBorder="1" applyAlignment="1">
      <alignment horizontal="center" vertical="center" wrapText="1"/>
    </xf>
    <xf numFmtId="3" fontId="23" fillId="2" borderId="7" xfId="0" applyNumberFormat="1" applyFont="1" applyFill="1" applyBorder="1" applyAlignment="1">
      <alignment horizontal="center" vertical="center" wrapText="1"/>
    </xf>
    <xf numFmtId="3" fontId="21" fillId="2" borderId="7" xfId="0" applyNumberFormat="1" applyFont="1" applyFill="1" applyBorder="1" applyAlignment="1">
      <alignment horizontal="center" vertical="center" wrapText="1"/>
    </xf>
    <xf numFmtId="3" fontId="23" fillId="2" borderId="13" xfId="0" applyNumberFormat="1" applyFont="1" applyFill="1" applyBorder="1" applyAlignment="1">
      <alignment horizontal="center" vertical="center" wrapText="1"/>
    </xf>
    <xf numFmtId="3" fontId="23" fillId="2" borderId="14" xfId="0" applyNumberFormat="1" applyFont="1" applyFill="1" applyBorder="1" applyAlignment="1">
      <alignment horizontal="left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wrapText="1"/>
    </xf>
    <xf numFmtId="3" fontId="3" fillId="2" borderId="0" xfId="0" applyNumberFormat="1" applyFont="1" applyFill="1" applyBorder="1" applyAlignment="1">
      <alignment horizontal="left" vertical="center"/>
    </xf>
    <xf numFmtId="3" fontId="7" fillId="2" borderId="8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wrapText="1"/>
    </xf>
    <xf numFmtId="3" fontId="8" fillId="2" borderId="0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 wrapText="1"/>
    </xf>
    <xf numFmtId="3" fontId="20" fillId="2" borderId="6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center" wrapText="1"/>
    </xf>
    <xf numFmtId="3" fontId="29" fillId="2" borderId="0" xfId="0" applyNumberFormat="1" applyFont="1" applyFill="1" applyAlignment="1">
      <alignment horizontal="center"/>
    </xf>
    <xf numFmtId="3" fontId="26" fillId="2" borderId="12" xfId="0" applyNumberFormat="1" applyFont="1" applyFill="1" applyBorder="1" applyAlignment="1">
      <alignment horizontal="center" vertical="center" wrapText="1"/>
    </xf>
    <xf numFmtId="3" fontId="26" fillId="2" borderId="2" xfId="0" applyNumberFormat="1" applyFont="1" applyFill="1" applyBorder="1" applyAlignment="1">
      <alignment horizontal="center" vertical="center" wrapText="1"/>
    </xf>
    <xf numFmtId="3" fontId="26" fillId="2" borderId="6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horizont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93"/>
  <sheetViews>
    <sheetView tabSelected="1" view="pageBreakPreview" topLeftCell="A43" zoomScale="60" zoomScaleNormal="50" workbookViewId="0">
      <selection activeCell="A6" sqref="A6:O6"/>
    </sheetView>
  </sheetViews>
  <sheetFormatPr defaultRowHeight="15.75"/>
  <cols>
    <col min="1" max="1" width="9.28515625" style="5" customWidth="1"/>
    <col min="2" max="2" width="93.140625" style="6" customWidth="1"/>
    <col min="3" max="3" width="8.7109375" style="6" customWidth="1"/>
    <col min="4" max="4" width="18.7109375" style="6" customWidth="1"/>
    <col min="5" max="5" width="16.5703125" style="6" customWidth="1"/>
    <col min="6" max="6" width="16" style="6" customWidth="1"/>
    <col min="7" max="7" width="12.85546875" style="6" customWidth="1"/>
    <col min="8" max="8" width="12" style="6" customWidth="1"/>
    <col min="9" max="9" width="12.85546875" style="6" customWidth="1"/>
    <col min="10" max="10" width="12" style="6" customWidth="1"/>
    <col min="11" max="11" width="13.140625" style="6" customWidth="1"/>
    <col min="12" max="12" width="14.5703125" style="6" customWidth="1"/>
    <col min="13" max="13" width="0" style="6" hidden="1" customWidth="1"/>
    <col min="14" max="14" width="22.140625" style="6" customWidth="1"/>
    <col min="15" max="15" width="15.140625" style="6" customWidth="1"/>
    <col min="16" max="16384" width="9.140625" style="6"/>
  </cols>
  <sheetData>
    <row r="1" spans="1:45" s="4" customFormat="1" ht="15.75" customHeight="1">
      <c r="A1" s="3"/>
    </row>
    <row r="2" spans="1:45" s="4" customFormat="1" ht="15.75" customHeight="1">
      <c r="A2" s="3"/>
    </row>
    <row r="3" spans="1:45" s="4" customFormat="1" ht="15.75" customHeight="1">
      <c r="A3" s="3"/>
    </row>
    <row r="4" spans="1:45" s="4" customFormat="1" ht="15.75" customHeight="1">
      <c r="A4" s="3"/>
    </row>
    <row r="5" spans="1:45" s="4" customFormat="1" ht="15.75" customHeight="1">
      <c r="A5" s="3"/>
    </row>
    <row r="6" spans="1:45" ht="30">
      <c r="A6" s="106" t="s">
        <v>221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45" ht="33">
      <c r="A7" s="102" t="s">
        <v>243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pans="1:45" ht="12.75" customHeight="1">
      <c r="A8" s="3"/>
      <c r="B8" s="7"/>
      <c r="C8" s="7"/>
      <c r="D8" s="4"/>
      <c r="E8" s="4"/>
      <c r="F8" s="4"/>
      <c r="G8" s="4"/>
      <c r="H8" s="4"/>
      <c r="I8" s="4"/>
      <c r="J8" s="4"/>
      <c r="K8" s="4"/>
      <c r="L8" s="4"/>
      <c r="M8" s="4"/>
      <c r="N8" s="7"/>
      <c r="O8" s="7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5" ht="18" customHeight="1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ht="19.5" thickBot="1">
      <c r="A10" s="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0" t="s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s="5" customFormat="1" ht="15.75" customHeight="1">
      <c r="A11" s="96" t="s">
        <v>1</v>
      </c>
      <c r="B11" s="81" t="s">
        <v>2</v>
      </c>
      <c r="C11" s="103" t="s">
        <v>191</v>
      </c>
      <c r="D11" s="84" t="s">
        <v>3</v>
      </c>
      <c r="E11" s="84" t="s">
        <v>189</v>
      </c>
      <c r="F11" s="84"/>
      <c r="G11" s="84"/>
      <c r="H11" s="84"/>
      <c r="I11" s="84"/>
      <c r="J11" s="84"/>
      <c r="K11" s="84"/>
      <c r="L11" s="84"/>
      <c r="M11" s="84"/>
      <c r="N11" s="84" t="s">
        <v>4</v>
      </c>
      <c r="O11" s="8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s="5" customFormat="1" ht="15.75" customHeight="1">
      <c r="A12" s="97"/>
      <c r="B12" s="82"/>
      <c r="C12" s="104"/>
      <c r="D12" s="92"/>
      <c r="E12" s="86" t="s">
        <v>192</v>
      </c>
      <c r="F12" s="92" t="s">
        <v>200</v>
      </c>
      <c r="G12" s="92"/>
      <c r="H12" s="92"/>
      <c r="I12" s="92"/>
      <c r="J12" s="92"/>
      <c r="K12" s="92"/>
      <c r="L12" s="86" t="s">
        <v>199</v>
      </c>
      <c r="M12" s="41"/>
      <c r="N12" s="88" t="s">
        <v>5</v>
      </c>
      <c r="O12" s="90" t="s">
        <v>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s="12" customFormat="1" ht="102.75" customHeight="1" thickBot="1">
      <c r="A13" s="98"/>
      <c r="B13" s="83"/>
      <c r="C13" s="105"/>
      <c r="D13" s="93"/>
      <c r="E13" s="87"/>
      <c r="F13" s="40" t="s">
        <v>193</v>
      </c>
      <c r="G13" s="40" t="s">
        <v>194</v>
      </c>
      <c r="H13" s="40" t="s">
        <v>195</v>
      </c>
      <c r="I13" s="40" t="s">
        <v>196</v>
      </c>
      <c r="J13" s="40" t="s">
        <v>197</v>
      </c>
      <c r="K13" s="40" t="s">
        <v>198</v>
      </c>
      <c r="L13" s="87"/>
      <c r="M13" s="42"/>
      <c r="N13" s="89"/>
      <c r="O13" s="9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</row>
    <row r="14" spans="1:45" ht="20.25">
      <c r="A14" s="108" t="s">
        <v>207</v>
      </c>
      <c r="B14" s="99"/>
      <c r="C14" s="4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7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9.5">
      <c r="A15" s="58">
        <v>1</v>
      </c>
      <c r="B15" s="14" t="s">
        <v>7</v>
      </c>
      <c r="C15" s="45"/>
      <c r="D15" s="15">
        <f>E15+F15+G15+H15+I15+J15+L15+M15+K15</f>
        <v>0</v>
      </c>
      <c r="E15" s="20">
        <f>E17+E18</f>
        <v>0</v>
      </c>
      <c r="F15" s="20">
        <f t="shared" ref="F15:M15" si="0">F17+F18</f>
        <v>0</v>
      </c>
      <c r="G15" s="20">
        <f t="shared" si="0"/>
        <v>0</v>
      </c>
      <c r="H15" s="20">
        <f t="shared" si="0"/>
        <v>0</v>
      </c>
      <c r="I15" s="20">
        <f t="shared" si="0"/>
        <v>0</v>
      </c>
      <c r="J15" s="20">
        <f t="shared" si="0"/>
        <v>0</v>
      </c>
      <c r="K15" s="20"/>
      <c r="L15" s="20">
        <f t="shared" si="0"/>
        <v>0</v>
      </c>
      <c r="M15" s="20">
        <f t="shared" si="0"/>
        <v>0</v>
      </c>
      <c r="N15" s="20">
        <f>D15</f>
        <v>0</v>
      </c>
      <c r="O15" s="60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8.75">
      <c r="A16" s="43"/>
      <c r="B16" s="19" t="s">
        <v>8</v>
      </c>
      <c r="C16" s="38"/>
      <c r="D16" s="20">
        <f>E16+F16+G16+H16+I16+J16+L16+M16+K16</f>
        <v>0</v>
      </c>
      <c r="E16" s="20"/>
      <c r="F16" s="20"/>
      <c r="G16" s="20"/>
      <c r="H16" s="20"/>
      <c r="I16" s="20"/>
      <c r="J16" s="20"/>
      <c r="K16" s="20"/>
      <c r="L16" s="20"/>
      <c r="M16" s="20"/>
      <c r="N16" s="20">
        <f t="shared" ref="N16:N81" si="1">D16</f>
        <v>0</v>
      </c>
      <c r="O16" s="60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8.75">
      <c r="A17" s="43" t="s">
        <v>9</v>
      </c>
      <c r="B17" s="19" t="s">
        <v>10</v>
      </c>
      <c r="C17" s="38"/>
      <c r="D17" s="20">
        <f>E17+F17+G17+H17+I17+J17+L17+M17+K17</f>
        <v>0</v>
      </c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1"/>
        <v>0</v>
      </c>
      <c r="O17" s="60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8.75">
      <c r="A18" s="43" t="s">
        <v>11</v>
      </c>
      <c r="B18" s="19" t="s">
        <v>12</v>
      </c>
      <c r="C18" s="38"/>
      <c r="D18" s="20">
        <f t="shared" ref="D18:D81" si="2">E18+F18+G18+H18+I18+J18+L18+M18+K18</f>
        <v>0</v>
      </c>
      <c r="E18" s="20"/>
      <c r="F18" s="20"/>
      <c r="G18" s="20"/>
      <c r="H18" s="20"/>
      <c r="I18" s="20"/>
      <c r="J18" s="20"/>
      <c r="K18" s="20"/>
      <c r="L18" s="20"/>
      <c r="M18" s="20"/>
      <c r="N18" s="20">
        <f t="shared" si="1"/>
        <v>0</v>
      </c>
      <c r="O18" s="60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39">
      <c r="A19" s="58">
        <v>2</v>
      </c>
      <c r="B19" s="14" t="s">
        <v>13</v>
      </c>
      <c r="C19" s="46"/>
      <c r="D19" s="20">
        <f t="shared" si="2"/>
        <v>0</v>
      </c>
      <c r="E19" s="20">
        <f>E20+E21+E22+E23+E24+E25+E26+E27+E28</f>
        <v>0</v>
      </c>
      <c r="F19" s="20">
        <f t="shared" ref="F19:M19" si="3">F20+F21+F22+F23+F24+F25+F26+F27+F28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/>
      <c r="L19" s="20">
        <f t="shared" si="3"/>
        <v>0</v>
      </c>
      <c r="M19" s="20">
        <f t="shared" si="3"/>
        <v>0</v>
      </c>
      <c r="N19" s="20">
        <f t="shared" si="1"/>
        <v>0</v>
      </c>
      <c r="O19" s="60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33">
      <c r="A20" s="43" t="s">
        <v>14</v>
      </c>
      <c r="B20" s="21" t="s">
        <v>201</v>
      </c>
      <c r="C20" s="38"/>
      <c r="D20" s="20">
        <f t="shared" si="2"/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>
        <f t="shared" si="1"/>
        <v>0</v>
      </c>
      <c r="O20" s="60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49.5">
      <c r="A21" s="43" t="s">
        <v>15</v>
      </c>
      <c r="B21" s="21" t="s">
        <v>245</v>
      </c>
      <c r="C21" s="38"/>
      <c r="D21" s="20">
        <f t="shared" si="2"/>
        <v>0</v>
      </c>
      <c r="E21" s="20"/>
      <c r="F21" s="20"/>
      <c r="G21" s="20"/>
      <c r="H21" s="20"/>
      <c r="I21" s="20"/>
      <c r="J21" s="20"/>
      <c r="K21" s="20"/>
      <c r="L21" s="20"/>
      <c r="M21" s="20"/>
      <c r="N21" s="20">
        <f t="shared" si="1"/>
        <v>0</v>
      </c>
      <c r="O21" s="60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33">
      <c r="A22" s="43" t="s">
        <v>16</v>
      </c>
      <c r="B22" s="21" t="s">
        <v>246</v>
      </c>
      <c r="C22" s="38"/>
      <c r="D22" s="20">
        <f t="shared" si="2"/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>
        <f t="shared" si="1"/>
        <v>0</v>
      </c>
      <c r="O22" s="60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49.5">
      <c r="A23" s="43" t="s">
        <v>17</v>
      </c>
      <c r="B23" s="21" t="s">
        <v>202</v>
      </c>
      <c r="C23" s="38"/>
      <c r="D23" s="20">
        <f t="shared" si="2"/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>
        <f t="shared" si="1"/>
        <v>0</v>
      </c>
      <c r="O23" s="60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33">
      <c r="A24" s="43" t="s">
        <v>19</v>
      </c>
      <c r="B24" s="21" t="s">
        <v>203</v>
      </c>
      <c r="C24" s="38"/>
      <c r="D24" s="20">
        <f t="shared" si="2"/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>
        <f t="shared" si="1"/>
        <v>0</v>
      </c>
      <c r="O24" s="60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49.5">
      <c r="A25" s="43" t="s">
        <v>20</v>
      </c>
      <c r="B25" s="21" t="s">
        <v>247</v>
      </c>
      <c r="C25" s="38"/>
      <c r="D25" s="20">
        <f t="shared" si="2"/>
        <v>0</v>
      </c>
      <c r="E25" s="20"/>
      <c r="F25" s="20"/>
      <c r="G25" s="20"/>
      <c r="H25" s="20"/>
      <c r="I25" s="20"/>
      <c r="J25" s="20"/>
      <c r="K25" s="20"/>
      <c r="L25" s="20"/>
      <c r="M25" s="20"/>
      <c r="N25" s="20">
        <f t="shared" si="1"/>
        <v>0</v>
      </c>
      <c r="O25" s="60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33">
      <c r="A26" s="43" t="s">
        <v>21</v>
      </c>
      <c r="B26" s="21" t="s">
        <v>204</v>
      </c>
      <c r="C26" s="38"/>
      <c r="D26" s="20">
        <f t="shared" si="2"/>
        <v>0</v>
      </c>
      <c r="E26" s="20"/>
      <c r="F26" s="20"/>
      <c r="G26" s="20"/>
      <c r="H26" s="20"/>
      <c r="I26" s="20"/>
      <c r="J26" s="20"/>
      <c r="K26" s="20"/>
      <c r="L26" s="20"/>
      <c r="M26" s="20"/>
      <c r="N26" s="20">
        <f t="shared" si="1"/>
        <v>0</v>
      </c>
      <c r="O26" s="60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33">
      <c r="A27" s="43" t="s">
        <v>22</v>
      </c>
      <c r="B27" s="21" t="s">
        <v>205</v>
      </c>
      <c r="C27" s="38"/>
      <c r="D27" s="20">
        <f t="shared" si="2"/>
        <v>0</v>
      </c>
      <c r="E27" s="20"/>
      <c r="F27" s="20"/>
      <c r="G27" s="20"/>
      <c r="H27" s="20"/>
      <c r="I27" s="20"/>
      <c r="J27" s="20"/>
      <c r="K27" s="20"/>
      <c r="L27" s="20"/>
      <c r="M27" s="20"/>
      <c r="N27" s="20">
        <f t="shared" si="1"/>
        <v>0</v>
      </c>
      <c r="O27" s="60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33">
      <c r="A28" s="43" t="s">
        <v>23</v>
      </c>
      <c r="B28" s="21" t="s">
        <v>206</v>
      </c>
      <c r="C28" s="38"/>
      <c r="D28" s="20">
        <f t="shared" si="2"/>
        <v>0</v>
      </c>
      <c r="E28" s="20"/>
      <c r="F28" s="20"/>
      <c r="G28" s="20"/>
      <c r="H28" s="20"/>
      <c r="I28" s="20"/>
      <c r="J28" s="20"/>
      <c r="K28" s="20"/>
      <c r="L28" s="20"/>
      <c r="M28" s="20"/>
      <c r="N28" s="20">
        <f t="shared" si="1"/>
        <v>0</v>
      </c>
      <c r="O28" s="60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9.5">
      <c r="A29" s="58">
        <v>3</v>
      </c>
      <c r="B29" s="14" t="s">
        <v>24</v>
      </c>
      <c r="C29" s="45"/>
      <c r="D29" s="15">
        <f t="shared" si="2"/>
        <v>0</v>
      </c>
      <c r="E29" s="20"/>
      <c r="F29" s="20"/>
      <c r="G29" s="20"/>
      <c r="H29" s="20"/>
      <c r="I29" s="20"/>
      <c r="J29" s="20"/>
      <c r="K29" s="20"/>
      <c r="L29" s="20"/>
      <c r="M29" s="20"/>
      <c r="N29" s="20">
        <f t="shared" si="1"/>
        <v>0</v>
      </c>
      <c r="O29" s="60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9.5">
      <c r="A30" s="58">
        <v>4</v>
      </c>
      <c r="B30" s="14" t="s">
        <v>25</v>
      </c>
      <c r="C30" s="45"/>
      <c r="D30" s="15">
        <f t="shared" si="2"/>
        <v>0</v>
      </c>
      <c r="E30" s="20"/>
      <c r="F30" s="20"/>
      <c r="G30" s="20"/>
      <c r="H30" s="20"/>
      <c r="I30" s="20"/>
      <c r="J30" s="20"/>
      <c r="K30" s="20"/>
      <c r="L30" s="20"/>
      <c r="M30" s="20"/>
      <c r="N30" s="20">
        <f t="shared" si="1"/>
        <v>0</v>
      </c>
      <c r="O30" s="60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9.5">
      <c r="A31" s="58">
        <v>5</v>
      </c>
      <c r="B31" s="14" t="s">
        <v>26</v>
      </c>
      <c r="C31" s="45"/>
      <c r="D31" s="15">
        <f t="shared" si="2"/>
        <v>0</v>
      </c>
      <c r="E31" s="20"/>
      <c r="F31" s="20"/>
      <c r="G31" s="20"/>
      <c r="H31" s="20"/>
      <c r="I31" s="20"/>
      <c r="J31" s="20"/>
      <c r="K31" s="20"/>
      <c r="L31" s="20"/>
      <c r="M31" s="20"/>
      <c r="N31" s="20">
        <f t="shared" si="1"/>
        <v>0</v>
      </c>
      <c r="O31" s="60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9.5">
      <c r="A32" s="58">
        <v>6</v>
      </c>
      <c r="B32" s="14" t="s">
        <v>27</v>
      </c>
      <c r="C32" s="45"/>
      <c r="D32" s="15">
        <f t="shared" si="2"/>
        <v>0</v>
      </c>
      <c r="E32" s="20"/>
      <c r="F32" s="20"/>
      <c r="G32" s="20"/>
      <c r="H32" s="20"/>
      <c r="I32" s="20"/>
      <c r="J32" s="20"/>
      <c r="K32" s="20"/>
      <c r="L32" s="20"/>
      <c r="M32" s="20"/>
      <c r="N32" s="20">
        <f t="shared" si="1"/>
        <v>0</v>
      </c>
      <c r="O32" s="60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45" ht="19.5">
      <c r="A33" s="58">
        <v>7</v>
      </c>
      <c r="B33" s="14" t="s">
        <v>28</v>
      </c>
      <c r="C33" s="45"/>
      <c r="D33" s="15">
        <f t="shared" si="2"/>
        <v>0</v>
      </c>
      <c r="E33" s="20"/>
      <c r="F33" s="20"/>
      <c r="G33" s="20"/>
      <c r="H33" s="20"/>
      <c r="I33" s="20"/>
      <c r="J33" s="20"/>
      <c r="K33" s="20"/>
      <c r="L33" s="20"/>
      <c r="M33" s="20"/>
      <c r="N33" s="20">
        <f t="shared" si="1"/>
        <v>0</v>
      </c>
      <c r="O33" s="60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1:45" ht="20.25">
      <c r="A34" s="107" t="s">
        <v>186</v>
      </c>
      <c r="B34" s="94"/>
      <c r="C34" s="47"/>
      <c r="D34" s="15">
        <f t="shared" si="2"/>
        <v>41229290</v>
      </c>
      <c r="E34" s="22">
        <f>E35+E39+E49+E50+E51+E52+E53</f>
        <v>6379800</v>
      </c>
      <c r="F34" s="22">
        <f t="shared" ref="F34:M34" si="4">F35+F39+F49+F50+F51+F52+F53</f>
        <v>31774000</v>
      </c>
      <c r="G34" s="22">
        <f t="shared" si="4"/>
        <v>298500</v>
      </c>
      <c r="H34" s="22">
        <f t="shared" si="4"/>
        <v>21390</v>
      </c>
      <c r="I34" s="22">
        <f t="shared" si="4"/>
        <v>844200</v>
      </c>
      <c r="J34" s="22">
        <f t="shared" si="4"/>
        <v>53400</v>
      </c>
      <c r="K34" s="22">
        <f>K35+K39+K49+K50+K51+K52+K53</f>
        <v>240000</v>
      </c>
      <c r="L34" s="22">
        <f t="shared" si="4"/>
        <v>1618000</v>
      </c>
      <c r="M34" s="22">
        <f t="shared" si="4"/>
        <v>0</v>
      </c>
      <c r="N34" s="20">
        <f t="shared" si="1"/>
        <v>41229290</v>
      </c>
      <c r="O34" s="61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1:45" ht="20.25">
      <c r="A35" s="58">
        <v>1</v>
      </c>
      <c r="B35" s="23" t="s">
        <v>7</v>
      </c>
      <c r="C35" s="45"/>
      <c r="D35" s="15">
        <f t="shared" si="2"/>
        <v>38238290</v>
      </c>
      <c r="E35" s="20">
        <f>E37+E38</f>
        <v>5006800</v>
      </c>
      <c r="F35" s="22">
        <f t="shared" ref="F35:M35" si="5">F37+F38</f>
        <v>31774000</v>
      </c>
      <c r="G35" s="22">
        <f t="shared" si="5"/>
        <v>298500</v>
      </c>
      <c r="H35" s="22">
        <f t="shared" si="5"/>
        <v>21390</v>
      </c>
      <c r="I35" s="22">
        <f t="shared" si="5"/>
        <v>844200</v>
      </c>
      <c r="J35" s="22">
        <f t="shared" si="5"/>
        <v>53400</v>
      </c>
      <c r="K35" s="22">
        <f>K37+K38</f>
        <v>240000</v>
      </c>
      <c r="L35" s="22">
        <f t="shared" si="5"/>
        <v>0</v>
      </c>
      <c r="M35" s="20">
        <f t="shared" si="5"/>
        <v>0</v>
      </c>
      <c r="N35" s="20">
        <f t="shared" si="1"/>
        <v>38238290</v>
      </c>
      <c r="O35" s="60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 ht="18.75">
      <c r="A36" s="43"/>
      <c r="B36" s="19" t="s">
        <v>8</v>
      </c>
      <c r="C36" s="38"/>
      <c r="D36" s="20">
        <f t="shared" si="2"/>
        <v>0</v>
      </c>
      <c r="E36" s="20"/>
      <c r="F36" s="20"/>
      <c r="G36" s="20"/>
      <c r="H36" s="20"/>
      <c r="I36" s="20"/>
      <c r="J36" s="20"/>
      <c r="K36" s="20"/>
      <c r="L36" s="20"/>
      <c r="M36" s="20"/>
      <c r="N36" s="20">
        <f t="shared" si="1"/>
        <v>0</v>
      </c>
      <c r="O36" s="60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45" ht="18.75">
      <c r="A37" s="43" t="s">
        <v>9</v>
      </c>
      <c r="B37" s="19" t="s">
        <v>10</v>
      </c>
      <c r="C37" s="38"/>
      <c r="D37" s="20">
        <f t="shared" si="2"/>
        <v>35860290</v>
      </c>
      <c r="E37" s="20">
        <f>E57</f>
        <v>2628800</v>
      </c>
      <c r="F37" s="15">
        <f t="shared" ref="F37:L37" si="6">F57</f>
        <v>31774000</v>
      </c>
      <c r="G37" s="15">
        <f t="shared" si="6"/>
        <v>298500</v>
      </c>
      <c r="H37" s="15">
        <f>H57</f>
        <v>21390</v>
      </c>
      <c r="I37" s="15">
        <f t="shared" si="6"/>
        <v>844200</v>
      </c>
      <c r="J37" s="15">
        <f t="shared" si="6"/>
        <v>53400</v>
      </c>
      <c r="K37" s="15">
        <f>K57</f>
        <v>240000</v>
      </c>
      <c r="L37" s="15">
        <f t="shared" si="6"/>
        <v>0</v>
      </c>
      <c r="M37" s="20">
        <f>M194</f>
        <v>0</v>
      </c>
      <c r="N37" s="20">
        <f t="shared" si="1"/>
        <v>35860290</v>
      </c>
      <c r="O37" s="60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45" ht="18.75">
      <c r="A38" s="43" t="s">
        <v>11</v>
      </c>
      <c r="B38" s="19" t="s">
        <v>12</v>
      </c>
      <c r="C38" s="38"/>
      <c r="D38" s="20">
        <f t="shared" si="2"/>
        <v>2378000</v>
      </c>
      <c r="E38" s="20">
        <f>E73</f>
        <v>2378000</v>
      </c>
      <c r="F38" s="20"/>
      <c r="G38" s="20"/>
      <c r="H38" s="20"/>
      <c r="I38" s="20"/>
      <c r="J38" s="20"/>
      <c r="K38" s="20"/>
      <c r="L38" s="20"/>
      <c r="M38" s="20"/>
      <c r="N38" s="20">
        <f t="shared" si="1"/>
        <v>2378000</v>
      </c>
      <c r="O38" s="60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45" ht="40.5">
      <c r="A39" s="58">
        <v>2</v>
      </c>
      <c r="B39" s="23" t="s">
        <v>13</v>
      </c>
      <c r="C39" s="45"/>
      <c r="D39" s="15">
        <f t="shared" si="2"/>
        <v>1373000</v>
      </c>
      <c r="E39" s="20">
        <f>E40+E41+E42+E43+E44+E45+E46+E47+E48</f>
        <v>1373000</v>
      </c>
      <c r="F39" s="20">
        <f t="shared" ref="F39:L39" si="7">F40+F41+F42+F43+F44+F45+F46+F47+F48</f>
        <v>0</v>
      </c>
      <c r="G39" s="20">
        <f t="shared" si="7"/>
        <v>0</v>
      </c>
      <c r="H39" s="20">
        <f t="shared" si="7"/>
        <v>0</v>
      </c>
      <c r="I39" s="20">
        <f t="shared" si="7"/>
        <v>0</v>
      </c>
      <c r="J39" s="20">
        <f t="shared" si="7"/>
        <v>0</v>
      </c>
      <c r="K39" s="20"/>
      <c r="L39" s="20">
        <f t="shared" si="7"/>
        <v>0</v>
      </c>
      <c r="M39" s="20">
        <f>M40+M41+M42+M43+M44+M45+M46+M47+M48</f>
        <v>0</v>
      </c>
      <c r="N39" s="20">
        <f t="shared" si="1"/>
        <v>1373000</v>
      </c>
      <c r="O39" s="60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 ht="33">
      <c r="A40" s="43" t="s">
        <v>14</v>
      </c>
      <c r="B40" s="21" t="s">
        <v>201</v>
      </c>
      <c r="C40" s="38"/>
      <c r="D40" s="20">
        <f t="shared" si="2"/>
        <v>0</v>
      </c>
      <c r="E40" s="20">
        <f>E83</f>
        <v>0</v>
      </c>
      <c r="F40" s="20"/>
      <c r="G40" s="20"/>
      <c r="H40" s="20"/>
      <c r="I40" s="20"/>
      <c r="J40" s="20"/>
      <c r="K40" s="20"/>
      <c r="L40" s="20"/>
      <c r="M40" s="20"/>
      <c r="N40" s="20">
        <f t="shared" si="1"/>
        <v>0</v>
      </c>
      <c r="O40" s="60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45" ht="49.5">
      <c r="A41" s="43" t="s">
        <v>15</v>
      </c>
      <c r="B41" s="21" t="s">
        <v>245</v>
      </c>
      <c r="C41" s="38"/>
      <c r="D41" s="20">
        <f t="shared" si="2"/>
        <v>1173000</v>
      </c>
      <c r="E41" s="20">
        <f>E93</f>
        <v>1173000</v>
      </c>
      <c r="F41" s="20"/>
      <c r="G41" s="20"/>
      <c r="H41" s="20"/>
      <c r="I41" s="20"/>
      <c r="J41" s="20"/>
      <c r="K41" s="20"/>
      <c r="L41" s="20"/>
      <c r="M41" s="20"/>
      <c r="N41" s="20">
        <f t="shared" si="1"/>
        <v>1173000</v>
      </c>
      <c r="O41" s="60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45" ht="33">
      <c r="A42" s="43" t="s">
        <v>16</v>
      </c>
      <c r="B42" s="21" t="s">
        <v>246</v>
      </c>
      <c r="C42" s="38"/>
      <c r="D42" s="20">
        <f t="shared" si="2"/>
        <v>0</v>
      </c>
      <c r="E42" s="20">
        <f>E118</f>
        <v>0</v>
      </c>
      <c r="F42" s="20"/>
      <c r="G42" s="20"/>
      <c r="H42" s="20"/>
      <c r="I42" s="20"/>
      <c r="J42" s="20"/>
      <c r="K42" s="20"/>
      <c r="L42" s="20"/>
      <c r="M42" s="20"/>
      <c r="N42" s="20">
        <f t="shared" si="1"/>
        <v>0</v>
      </c>
      <c r="O42" s="60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1:45" ht="49.5">
      <c r="A43" s="43" t="s">
        <v>17</v>
      </c>
      <c r="B43" s="21" t="s">
        <v>202</v>
      </c>
      <c r="C43" s="38"/>
      <c r="D43" s="20">
        <f t="shared" si="2"/>
        <v>0</v>
      </c>
      <c r="E43" s="20">
        <f>E123</f>
        <v>0</v>
      </c>
      <c r="F43" s="20"/>
      <c r="G43" s="20"/>
      <c r="H43" s="20"/>
      <c r="I43" s="20"/>
      <c r="J43" s="20"/>
      <c r="K43" s="20"/>
      <c r="L43" s="20"/>
      <c r="M43" s="20"/>
      <c r="N43" s="20">
        <f t="shared" si="1"/>
        <v>0</v>
      </c>
      <c r="O43" s="60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1:45" ht="33">
      <c r="A44" s="43" t="s">
        <v>19</v>
      </c>
      <c r="B44" s="21" t="s">
        <v>203</v>
      </c>
      <c r="C44" s="38"/>
      <c r="D44" s="20">
        <f t="shared" si="2"/>
        <v>0</v>
      </c>
      <c r="E44" s="20">
        <f>E131</f>
        <v>0</v>
      </c>
      <c r="F44" s="20"/>
      <c r="G44" s="20"/>
      <c r="H44" s="20"/>
      <c r="I44" s="20"/>
      <c r="J44" s="20"/>
      <c r="K44" s="20"/>
      <c r="L44" s="20"/>
      <c r="M44" s="20"/>
      <c r="N44" s="20">
        <f t="shared" si="1"/>
        <v>0</v>
      </c>
      <c r="O44" s="60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1:45" ht="49.5">
      <c r="A45" s="43" t="s">
        <v>20</v>
      </c>
      <c r="B45" s="21" t="s">
        <v>247</v>
      </c>
      <c r="C45" s="38"/>
      <c r="D45" s="20">
        <f t="shared" si="2"/>
        <v>200000</v>
      </c>
      <c r="E45" s="20">
        <f>E139</f>
        <v>200000</v>
      </c>
      <c r="F45" s="20"/>
      <c r="G45" s="20"/>
      <c r="H45" s="20"/>
      <c r="I45" s="20"/>
      <c r="J45" s="20"/>
      <c r="K45" s="20"/>
      <c r="L45" s="20"/>
      <c r="M45" s="20"/>
      <c r="N45" s="20">
        <f t="shared" si="1"/>
        <v>200000</v>
      </c>
      <c r="O45" s="60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1:45" ht="33">
      <c r="A46" s="43" t="s">
        <v>21</v>
      </c>
      <c r="B46" s="21" t="s">
        <v>204</v>
      </c>
      <c r="C46" s="38"/>
      <c r="D46" s="20">
        <f t="shared" si="2"/>
        <v>0</v>
      </c>
      <c r="E46" s="20">
        <f>E158</f>
        <v>0</v>
      </c>
      <c r="F46" s="20"/>
      <c r="G46" s="20"/>
      <c r="H46" s="20"/>
      <c r="I46" s="20"/>
      <c r="J46" s="20"/>
      <c r="K46" s="20"/>
      <c r="L46" s="20"/>
      <c r="M46" s="20"/>
      <c r="N46" s="20">
        <f t="shared" si="1"/>
        <v>0</v>
      </c>
      <c r="O46" s="60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1:45" ht="33">
      <c r="A47" s="43" t="s">
        <v>22</v>
      </c>
      <c r="B47" s="21" t="s">
        <v>205</v>
      </c>
      <c r="C47" s="38"/>
      <c r="D47" s="20">
        <f t="shared" si="2"/>
        <v>0</v>
      </c>
      <c r="E47" s="20">
        <f>E164</f>
        <v>0</v>
      </c>
      <c r="F47" s="20"/>
      <c r="G47" s="20"/>
      <c r="H47" s="20"/>
      <c r="I47" s="20"/>
      <c r="J47" s="20"/>
      <c r="K47" s="20"/>
      <c r="L47" s="20"/>
      <c r="M47" s="20"/>
      <c r="N47" s="20">
        <f t="shared" si="1"/>
        <v>0</v>
      </c>
      <c r="O47" s="60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1:45" ht="33">
      <c r="A48" s="43" t="s">
        <v>23</v>
      </c>
      <c r="B48" s="21" t="s">
        <v>206</v>
      </c>
      <c r="C48" s="38"/>
      <c r="D48" s="20">
        <f t="shared" si="2"/>
        <v>0</v>
      </c>
      <c r="E48" s="20">
        <f>E170</f>
        <v>0</v>
      </c>
      <c r="F48" s="20"/>
      <c r="G48" s="20"/>
      <c r="H48" s="20"/>
      <c r="I48" s="20"/>
      <c r="J48" s="20"/>
      <c r="K48" s="20"/>
      <c r="L48" s="20"/>
      <c r="M48" s="20"/>
      <c r="N48" s="20">
        <f t="shared" si="1"/>
        <v>0</v>
      </c>
      <c r="O48" s="60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1:45" ht="19.5">
      <c r="A49" s="58">
        <v>3</v>
      </c>
      <c r="B49" s="56" t="s">
        <v>24</v>
      </c>
      <c r="C49" s="45"/>
      <c r="D49" s="15">
        <f t="shared" si="2"/>
        <v>0</v>
      </c>
      <c r="E49" s="20">
        <f>E177</f>
        <v>0</v>
      </c>
      <c r="F49" s="20"/>
      <c r="G49" s="20"/>
      <c r="H49" s="20"/>
      <c r="I49" s="20"/>
      <c r="J49" s="20"/>
      <c r="K49" s="20"/>
      <c r="L49" s="20"/>
      <c r="M49" s="20"/>
      <c r="N49" s="20">
        <f>D49</f>
        <v>0</v>
      </c>
      <c r="O49" s="60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ht="19.5">
      <c r="A50" s="58">
        <v>4</v>
      </c>
      <c r="B50" s="56" t="s">
        <v>25</v>
      </c>
      <c r="C50" s="45"/>
      <c r="D50" s="15">
        <f t="shared" si="2"/>
        <v>906000</v>
      </c>
      <c r="E50" s="20">
        <f>E179</f>
        <v>0</v>
      </c>
      <c r="F50" s="20">
        <f t="shared" ref="F50:L50" si="8">F179</f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/>
      <c r="L50" s="20">
        <f t="shared" si="8"/>
        <v>906000</v>
      </c>
      <c r="M50" s="20"/>
      <c r="N50" s="20">
        <f t="shared" si="1"/>
        <v>906000</v>
      </c>
      <c r="O50" s="60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ht="19.5">
      <c r="A51" s="58">
        <v>5</v>
      </c>
      <c r="B51" s="56" t="s">
        <v>26</v>
      </c>
      <c r="C51" s="45"/>
      <c r="D51" s="15">
        <f t="shared" si="2"/>
        <v>328000</v>
      </c>
      <c r="E51" s="20">
        <f>E202</f>
        <v>0</v>
      </c>
      <c r="F51" s="20">
        <f t="shared" ref="F51:M51" si="9">F202</f>
        <v>0</v>
      </c>
      <c r="G51" s="20">
        <f t="shared" si="9"/>
        <v>0</v>
      </c>
      <c r="H51" s="20">
        <f t="shared" si="9"/>
        <v>0</v>
      </c>
      <c r="I51" s="20">
        <f t="shared" si="9"/>
        <v>0</v>
      </c>
      <c r="J51" s="20">
        <f t="shared" si="9"/>
        <v>0</v>
      </c>
      <c r="K51" s="20"/>
      <c r="L51" s="20">
        <f t="shared" si="9"/>
        <v>328000</v>
      </c>
      <c r="M51" s="20">
        <f t="shared" si="9"/>
        <v>0</v>
      </c>
      <c r="N51" s="20">
        <f t="shared" si="1"/>
        <v>328000</v>
      </c>
      <c r="O51" s="60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ht="19.5">
      <c r="A52" s="58">
        <v>6</v>
      </c>
      <c r="B52" s="56" t="s">
        <v>27</v>
      </c>
      <c r="C52" s="45"/>
      <c r="D52" s="15">
        <f t="shared" si="2"/>
        <v>0</v>
      </c>
      <c r="E52" s="20"/>
      <c r="F52" s="20"/>
      <c r="G52" s="20"/>
      <c r="H52" s="20"/>
      <c r="I52" s="20"/>
      <c r="J52" s="20"/>
      <c r="K52" s="20"/>
      <c r="L52" s="20"/>
      <c r="M52" s="20"/>
      <c r="N52" s="20">
        <f t="shared" si="1"/>
        <v>0</v>
      </c>
      <c r="O52" s="60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ht="19.5">
      <c r="A53" s="58">
        <v>7</v>
      </c>
      <c r="B53" s="56" t="s">
        <v>28</v>
      </c>
      <c r="C53" s="45"/>
      <c r="D53" s="15">
        <f t="shared" si="2"/>
        <v>384000</v>
      </c>
      <c r="E53" s="20">
        <f>E242</f>
        <v>0</v>
      </c>
      <c r="F53" s="20">
        <f t="shared" ref="F53:M53" si="10">F242</f>
        <v>0</v>
      </c>
      <c r="G53" s="20">
        <f t="shared" si="10"/>
        <v>0</v>
      </c>
      <c r="H53" s="20">
        <f t="shared" si="10"/>
        <v>0</v>
      </c>
      <c r="I53" s="20">
        <f t="shared" si="10"/>
        <v>0</v>
      </c>
      <c r="J53" s="20">
        <f t="shared" si="10"/>
        <v>0</v>
      </c>
      <c r="K53" s="20"/>
      <c r="L53" s="20">
        <f t="shared" si="10"/>
        <v>384000</v>
      </c>
      <c r="M53" s="20">
        <f t="shared" si="10"/>
        <v>0</v>
      </c>
      <c r="N53" s="20">
        <f t="shared" si="1"/>
        <v>384000</v>
      </c>
      <c r="O53" s="60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ht="20.25">
      <c r="A54" s="107" t="s">
        <v>187</v>
      </c>
      <c r="B54" s="94"/>
      <c r="C54" s="47"/>
      <c r="D54" s="15">
        <f t="shared" si="2"/>
        <v>41229290</v>
      </c>
      <c r="E54" s="22">
        <f>E55+E82+E177+E179+E202+E221+E242</f>
        <v>6379800</v>
      </c>
      <c r="F54" s="22">
        <f t="shared" ref="F54:M54" si="11">F55+F82+F177+F179+F202+F221+F242</f>
        <v>31774000</v>
      </c>
      <c r="G54" s="22">
        <f t="shared" si="11"/>
        <v>298500</v>
      </c>
      <c r="H54" s="22">
        <f t="shared" si="11"/>
        <v>21390</v>
      </c>
      <c r="I54" s="22">
        <f t="shared" si="11"/>
        <v>844200</v>
      </c>
      <c r="J54" s="22">
        <f t="shared" si="11"/>
        <v>53400</v>
      </c>
      <c r="K54" s="22">
        <f>K55+K82+K177+K179+K202+K221+K242</f>
        <v>240000</v>
      </c>
      <c r="L54" s="22">
        <f t="shared" si="11"/>
        <v>1618000</v>
      </c>
      <c r="M54" s="22">
        <f t="shared" si="11"/>
        <v>0</v>
      </c>
      <c r="N54" s="20">
        <f t="shared" si="1"/>
        <v>41229290</v>
      </c>
      <c r="O54" s="61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45" ht="20.25">
      <c r="A55" s="43">
        <v>1</v>
      </c>
      <c r="B55" s="23" t="s">
        <v>7</v>
      </c>
      <c r="C55" s="45"/>
      <c r="D55" s="15">
        <f t="shared" si="2"/>
        <v>38238290</v>
      </c>
      <c r="E55" s="15">
        <f t="shared" ref="E55:J55" si="12">E57+E73</f>
        <v>5006800</v>
      </c>
      <c r="F55" s="20">
        <f t="shared" si="12"/>
        <v>31774000</v>
      </c>
      <c r="G55" s="20">
        <f t="shared" si="12"/>
        <v>298500</v>
      </c>
      <c r="H55" s="20">
        <f t="shared" si="12"/>
        <v>21390</v>
      </c>
      <c r="I55" s="20">
        <f t="shared" si="12"/>
        <v>844200</v>
      </c>
      <c r="J55" s="20">
        <f t="shared" si="12"/>
        <v>53400</v>
      </c>
      <c r="K55" s="20">
        <f>K57+K73</f>
        <v>240000</v>
      </c>
      <c r="L55" s="20">
        <f>L59+L61+L62+L68+L69+L70+L71+L72</f>
        <v>0</v>
      </c>
      <c r="M55" s="20">
        <f>M57+M73</f>
        <v>0</v>
      </c>
      <c r="N55" s="20">
        <f>D55</f>
        <v>38238290</v>
      </c>
      <c r="O55" s="60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5" ht="18.75">
      <c r="A56" s="43"/>
      <c r="B56" s="19" t="s">
        <v>8</v>
      </c>
      <c r="C56" s="38"/>
      <c r="D56" s="20">
        <f t="shared" si="2"/>
        <v>0</v>
      </c>
      <c r="E56" s="20"/>
      <c r="F56" s="20"/>
      <c r="G56" s="20"/>
      <c r="H56" s="20"/>
      <c r="I56" s="20"/>
      <c r="J56" s="20"/>
      <c r="K56" s="20"/>
      <c r="L56" s="20"/>
      <c r="M56" s="20"/>
      <c r="N56" s="20">
        <f t="shared" si="1"/>
        <v>0</v>
      </c>
      <c r="O56" s="60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45" ht="20.25">
      <c r="A57" s="43" t="s">
        <v>9</v>
      </c>
      <c r="B57" s="23" t="s">
        <v>29</v>
      </c>
      <c r="C57" s="45"/>
      <c r="D57" s="15">
        <f t="shared" si="2"/>
        <v>35860290</v>
      </c>
      <c r="E57" s="15">
        <f>E59+E60+E61+E62+E68+E69+E70+E71+E72+E66+E67</f>
        <v>2628800</v>
      </c>
      <c r="F57" s="20">
        <f t="shared" ref="F57:K57" si="13">F59+F60+F61+F62+F68+F69+F70+F71+F72</f>
        <v>31774000</v>
      </c>
      <c r="G57" s="20">
        <f t="shared" si="13"/>
        <v>298500</v>
      </c>
      <c r="H57" s="20">
        <f t="shared" si="13"/>
        <v>21390</v>
      </c>
      <c r="I57" s="20">
        <f t="shared" si="13"/>
        <v>844200</v>
      </c>
      <c r="J57" s="20">
        <f t="shared" si="13"/>
        <v>53400</v>
      </c>
      <c r="K57" s="20">
        <f t="shared" si="13"/>
        <v>240000</v>
      </c>
      <c r="L57" s="20"/>
      <c r="M57" s="20">
        <f>M59+M60+M61+M62+M68+M69+M70+M71+M72</f>
        <v>0</v>
      </c>
      <c r="N57" s="20">
        <f>D57</f>
        <v>35860290</v>
      </c>
      <c r="O57" s="60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45" ht="18.75">
      <c r="A58" s="43"/>
      <c r="B58" s="19" t="s">
        <v>8</v>
      </c>
      <c r="C58" s="38"/>
      <c r="D58" s="20">
        <f t="shared" si="2"/>
        <v>0</v>
      </c>
      <c r="E58" s="20"/>
      <c r="F58" s="20"/>
      <c r="G58" s="20"/>
      <c r="H58" s="20"/>
      <c r="I58" s="20"/>
      <c r="J58" s="20"/>
      <c r="K58" s="20"/>
      <c r="L58" s="20"/>
      <c r="M58" s="20"/>
      <c r="N58" s="20">
        <f t="shared" si="1"/>
        <v>0</v>
      </c>
      <c r="O58" s="60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45" ht="18.75">
      <c r="A59" s="43" t="s">
        <v>30</v>
      </c>
      <c r="B59" s="19" t="s">
        <v>106</v>
      </c>
      <c r="C59" s="38">
        <v>211</v>
      </c>
      <c r="D59" s="20">
        <f t="shared" si="2"/>
        <v>24815852</v>
      </c>
      <c r="E59" s="20"/>
      <c r="F59" s="20">
        <v>24147000</v>
      </c>
      <c r="G59" s="20"/>
      <c r="H59" s="20"/>
      <c r="I59" s="20">
        <v>629061</v>
      </c>
      <c r="J59" s="20">
        <v>39791</v>
      </c>
      <c r="K59" s="20"/>
      <c r="L59" s="20"/>
      <c r="M59" s="20"/>
      <c r="N59" s="20">
        <f t="shared" si="1"/>
        <v>24815852</v>
      </c>
      <c r="O59" s="60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5" ht="18.75">
      <c r="A60" s="43" t="s">
        <v>31</v>
      </c>
      <c r="B60" s="80" t="s">
        <v>231</v>
      </c>
      <c r="C60" s="38">
        <v>212</v>
      </c>
      <c r="D60" s="20">
        <f t="shared" si="2"/>
        <v>87590</v>
      </c>
      <c r="E60" s="20">
        <v>66200</v>
      </c>
      <c r="F60" s="20"/>
      <c r="G60" s="20"/>
      <c r="H60" s="20">
        <f>19000+2390</f>
        <v>21390</v>
      </c>
      <c r="I60" s="20"/>
      <c r="J60" s="20"/>
      <c r="K60" s="20"/>
      <c r="L60" s="20"/>
      <c r="M60" s="20"/>
      <c r="N60" s="20">
        <f t="shared" si="1"/>
        <v>87590</v>
      </c>
      <c r="O60" s="60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5" ht="18.75">
      <c r="A61" s="43" t="s">
        <v>32</v>
      </c>
      <c r="B61" s="19" t="s">
        <v>232</v>
      </c>
      <c r="C61" s="38">
        <v>213</v>
      </c>
      <c r="D61" s="20">
        <f t="shared" si="2"/>
        <v>7473748</v>
      </c>
      <c r="E61" s="20"/>
      <c r="F61" s="20">
        <v>7245000</v>
      </c>
      <c r="G61" s="20"/>
      <c r="H61" s="20"/>
      <c r="I61" s="20">
        <v>215139</v>
      </c>
      <c r="J61" s="20">
        <v>13609</v>
      </c>
      <c r="K61" s="20"/>
      <c r="L61" s="20"/>
      <c r="M61" s="20"/>
      <c r="N61" s="20">
        <f t="shared" si="1"/>
        <v>7473748</v>
      </c>
      <c r="O61" s="60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5" ht="18.75">
      <c r="A62" s="43" t="s">
        <v>33</v>
      </c>
      <c r="B62" s="19" t="s">
        <v>254</v>
      </c>
      <c r="C62" s="38">
        <v>223</v>
      </c>
      <c r="D62" s="20">
        <f t="shared" si="2"/>
        <v>1848800</v>
      </c>
      <c r="E62" s="20">
        <f>E63+E64+E65</f>
        <v>1848800</v>
      </c>
      <c r="F62" s="15">
        <f t="shared" ref="F62:L62" si="14">F63+F64+F65</f>
        <v>0</v>
      </c>
      <c r="G62" s="15">
        <f t="shared" si="14"/>
        <v>0</v>
      </c>
      <c r="H62" s="15">
        <f t="shared" si="14"/>
        <v>0</v>
      </c>
      <c r="I62" s="15">
        <f t="shared" si="14"/>
        <v>0</v>
      </c>
      <c r="J62" s="15">
        <f t="shared" si="14"/>
        <v>0</v>
      </c>
      <c r="K62" s="15"/>
      <c r="L62" s="15">
        <f t="shared" si="14"/>
        <v>0</v>
      </c>
      <c r="M62" s="20"/>
      <c r="N62" s="20">
        <f t="shared" si="1"/>
        <v>1848800</v>
      </c>
      <c r="O62" s="60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45" ht="18.75">
      <c r="A63" s="43"/>
      <c r="B63" s="19" t="s">
        <v>179</v>
      </c>
      <c r="C63" s="38">
        <v>223</v>
      </c>
      <c r="D63" s="20">
        <f t="shared" si="2"/>
        <v>601000</v>
      </c>
      <c r="E63" s="20">
        <f>601600-600</f>
        <v>601000</v>
      </c>
      <c r="F63" s="20"/>
      <c r="G63" s="20"/>
      <c r="H63" s="20"/>
      <c r="I63" s="20"/>
      <c r="J63" s="20"/>
      <c r="K63" s="20"/>
      <c r="L63" s="20"/>
      <c r="M63" s="20"/>
      <c r="N63" s="20">
        <f t="shared" si="1"/>
        <v>601000</v>
      </c>
      <c r="O63" s="60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45" ht="18.75">
      <c r="A64" s="43"/>
      <c r="B64" s="19" t="s">
        <v>180</v>
      </c>
      <c r="C64" s="38">
        <v>223</v>
      </c>
      <c r="D64" s="20">
        <f t="shared" si="2"/>
        <v>359700</v>
      </c>
      <c r="E64" s="20">
        <v>359700</v>
      </c>
      <c r="F64" s="20"/>
      <c r="G64" s="20"/>
      <c r="H64" s="20"/>
      <c r="I64" s="20"/>
      <c r="J64" s="20"/>
      <c r="K64" s="20"/>
      <c r="L64" s="20"/>
      <c r="M64" s="20"/>
      <c r="N64" s="20">
        <f t="shared" si="1"/>
        <v>359700</v>
      </c>
      <c r="O64" s="60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1:45" ht="18.75">
      <c r="A65" s="43"/>
      <c r="B65" s="19" t="s">
        <v>181</v>
      </c>
      <c r="C65" s="38">
        <v>223</v>
      </c>
      <c r="D65" s="20">
        <f t="shared" si="2"/>
        <v>888100</v>
      </c>
      <c r="E65" s="20">
        <f>890100-2000</f>
        <v>888100</v>
      </c>
      <c r="F65" s="20"/>
      <c r="G65" s="20"/>
      <c r="H65" s="20"/>
      <c r="I65" s="20"/>
      <c r="J65" s="20"/>
      <c r="K65" s="20"/>
      <c r="L65" s="20"/>
      <c r="M65" s="20"/>
      <c r="N65" s="20">
        <f t="shared" si="1"/>
        <v>888100</v>
      </c>
      <c r="O65" s="60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1:45" ht="18.75">
      <c r="A66" s="43" t="s">
        <v>34</v>
      </c>
      <c r="B66" s="80" t="s">
        <v>112</v>
      </c>
      <c r="C66" s="38">
        <v>221</v>
      </c>
      <c r="D66" s="20">
        <f t="shared" si="2"/>
        <v>19800</v>
      </c>
      <c r="E66" s="20">
        <v>19800</v>
      </c>
      <c r="F66" s="20"/>
      <c r="G66" s="20"/>
      <c r="H66" s="20"/>
      <c r="I66" s="20"/>
      <c r="J66" s="20"/>
      <c r="K66" s="20"/>
      <c r="L66" s="20"/>
      <c r="M66" s="20"/>
      <c r="N66" s="20"/>
      <c r="O66" s="60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1:45" ht="18.75">
      <c r="A67" s="43" t="s">
        <v>35</v>
      </c>
      <c r="B67" s="80" t="s">
        <v>114</v>
      </c>
      <c r="C67" s="38">
        <v>222</v>
      </c>
      <c r="D67" s="20">
        <f t="shared" si="2"/>
        <v>0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60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1:45" ht="18.75">
      <c r="A68" s="43" t="s">
        <v>36</v>
      </c>
      <c r="B68" s="80" t="s">
        <v>250</v>
      </c>
      <c r="C68" s="38">
        <v>290</v>
      </c>
      <c r="D68" s="20">
        <f t="shared" si="2"/>
        <v>0</v>
      </c>
      <c r="E68" s="20"/>
      <c r="F68" s="20"/>
      <c r="G68" s="20"/>
      <c r="H68" s="20"/>
      <c r="I68" s="20"/>
      <c r="J68" s="20"/>
      <c r="K68" s="20"/>
      <c r="L68" s="20"/>
      <c r="M68" s="20"/>
      <c r="N68" s="20">
        <f t="shared" si="1"/>
        <v>0</v>
      </c>
      <c r="O68" s="60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1:45" ht="18.75">
      <c r="A69" s="43" t="s">
        <v>37</v>
      </c>
      <c r="B69" s="19" t="s">
        <v>251</v>
      </c>
      <c r="C69" s="38">
        <v>225</v>
      </c>
      <c r="D69" s="20">
        <f t="shared" si="2"/>
        <v>321900</v>
      </c>
      <c r="E69" s="20">
        <v>321900</v>
      </c>
      <c r="F69" s="20"/>
      <c r="G69" s="20"/>
      <c r="H69" s="20"/>
      <c r="I69" s="20"/>
      <c r="J69" s="20"/>
      <c r="K69" s="20"/>
      <c r="L69" s="20"/>
      <c r="M69" s="20"/>
      <c r="N69" s="20">
        <f t="shared" si="1"/>
        <v>321900</v>
      </c>
      <c r="O69" s="60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1:45" ht="18.75">
      <c r="A70" s="43" t="s">
        <v>38</v>
      </c>
      <c r="B70" s="80" t="s">
        <v>252</v>
      </c>
      <c r="C70" s="38">
        <v>226</v>
      </c>
      <c r="D70" s="20">
        <f t="shared" si="2"/>
        <v>866600</v>
      </c>
      <c r="E70" s="20">
        <v>289100</v>
      </c>
      <c r="F70" s="20">
        <v>39000</v>
      </c>
      <c r="G70" s="20">
        <v>298500</v>
      </c>
      <c r="H70" s="20"/>
      <c r="I70" s="20"/>
      <c r="J70" s="20"/>
      <c r="K70" s="20">
        <v>240000</v>
      </c>
      <c r="L70" s="20"/>
      <c r="M70" s="20"/>
      <c r="N70" s="20">
        <f t="shared" si="1"/>
        <v>866600</v>
      </c>
      <c r="O70" s="60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1:45" ht="18.75">
      <c r="A71" s="43" t="s">
        <v>233</v>
      </c>
      <c r="B71" s="19" t="s">
        <v>129</v>
      </c>
      <c r="C71" s="38">
        <v>310</v>
      </c>
      <c r="D71" s="20">
        <f t="shared" si="2"/>
        <v>302000</v>
      </c>
      <c r="E71" s="20">
        <v>35000</v>
      </c>
      <c r="F71" s="20">
        <v>267000</v>
      </c>
      <c r="G71" s="20"/>
      <c r="H71" s="20"/>
      <c r="I71" s="20"/>
      <c r="J71" s="20"/>
      <c r="K71" s="20"/>
      <c r="L71" s="20"/>
      <c r="M71" s="20"/>
      <c r="N71" s="20">
        <f t="shared" si="1"/>
        <v>302000</v>
      </c>
      <c r="O71" s="60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1:45" ht="18.75">
      <c r="A72" s="43" t="s">
        <v>234</v>
      </c>
      <c r="B72" s="19" t="s">
        <v>253</v>
      </c>
      <c r="C72" s="38">
        <v>340</v>
      </c>
      <c r="D72" s="20">
        <f t="shared" si="2"/>
        <v>124000</v>
      </c>
      <c r="E72" s="20">
        <v>48000</v>
      </c>
      <c r="F72" s="20">
        <v>76000</v>
      </c>
      <c r="G72" s="20"/>
      <c r="H72" s="20"/>
      <c r="I72" s="20"/>
      <c r="J72" s="20"/>
      <c r="K72" s="20"/>
      <c r="L72" s="20"/>
      <c r="M72" s="20"/>
      <c r="N72" s="20">
        <f t="shared" si="1"/>
        <v>124000</v>
      </c>
      <c r="O72" s="60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pans="1:45" ht="20.25">
      <c r="A73" s="43" t="s">
        <v>39</v>
      </c>
      <c r="B73" s="23" t="s">
        <v>182</v>
      </c>
      <c r="C73" s="45"/>
      <c r="D73" s="15">
        <f t="shared" si="2"/>
        <v>2378000</v>
      </c>
      <c r="E73" s="15">
        <f>E75+E79+E80+E81</f>
        <v>2378000</v>
      </c>
      <c r="F73" s="15">
        <f t="shared" ref="F73:L73" si="15">F75+F79+F80+F81</f>
        <v>0</v>
      </c>
      <c r="G73" s="15">
        <f t="shared" si="15"/>
        <v>0</v>
      </c>
      <c r="H73" s="15">
        <f t="shared" si="15"/>
        <v>0</v>
      </c>
      <c r="I73" s="15">
        <f t="shared" si="15"/>
        <v>0</v>
      </c>
      <c r="J73" s="15">
        <f t="shared" si="15"/>
        <v>0</v>
      </c>
      <c r="K73" s="15"/>
      <c r="L73" s="15">
        <f t="shared" si="15"/>
        <v>0</v>
      </c>
      <c r="M73" s="20"/>
      <c r="N73" s="15">
        <f t="shared" si="1"/>
        <v>2378000</v>
      </c>
      <c r="O73" s="59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1:45" ht="18.75">
      <c r="A74" s="43"/>
      <c r="B74" s="19" t="s">
        <v>8</v>
      </c>
      <c r="C74" s="38"/>
      <c r="D74" s="20">
        <f t="shared" si="2"/>
        <v>0</v>
      </c>
      <c r="E74" s="20"/>
      <c r="F74" s="20"/>
      <c r="G74" s="20"/>
      <c r="H74" s="20"/>
      <c r="I74" s="20"/>
      <c r="J74" s="20"/>
      <c r="K74" s="20"/>
      <c r="L74" s="20"/>
      <c r="M74" s="20"/>
      <c r="N74" s="20">
        <f t="shared" si="1"/>
        <v>0</v>
      </c>
      <c r="O74" s="60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1:45" ht="18.75">
      <c r="A75" s="43" t="s">
        <v>40</v>
      </c>
      <c r="B75" s="19" t="s">
        <v>254</v>
      </c>
      <c r="C75" s="38">
        <v>223</v>
      </c>
      <c r="D75" s="20">
        <f t="shared" si="2"/>
        <v>956900</v>
      </c>
      <c r="E75" s="20">
        <f>E76+E77+E78</f>
        <v>956900</v>
      </c>
      <c r="F75" s="20">
        <f t="shared" ref="F75:M75" si="16">F76+F77+F78</f>
        <v>0</v>
      </c>
      <c r="G75" s="20">
        <f t="shared" si="16"/>
        <v>0</v>
      </c>
      <c r="H75" s="20">
        <f t="shared" si="16"/>
        <v>0</v>
      </c>
      <c r="I75" s="20">
        <f t="shared" si="16"/>
        <v>0</v>
      </c>
      <c r="J75" s="20">
        <f t="shared" si="16"/>
        <v>0</v>
      </c>
      <c r="K75" s="20"/>
      <c r="L75" s="20">
        <f t="shared" si="16"/>
        <v>0</v>
      </c>
      <c r="M75" s="20">
        <f t="shared" si="16"/>
        <v>0</v>
      </c>
      <c r="N75" s="20">
        <f t="shared" si="1"/>
        <v>956900</v>
      </c>
      <c r="O75" s="60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1:45" ht="18.75">
      <c r="A76" s="43"/>
      <c r="B76" s="19" t="s">
        <v>179</v>
      </c>
      <c r="C76" s="38">
        <v>223</v>
      </c>
      <c r="D76" s="20">
        <f t="shared" si="2"/>
        <v>66800</v>
      </c>
      <c r="E76" s="20">
        <v>66800</v>
      </c>
      <c r="F76" s="20"/>
      <c r="G76" s="20"/>
      <c r="H76" s="20"/>
      <c r="I76" s="20"/>
      <c r="J76" s="20"/>
      <c r="K76" s="20"/>
      <c r="L76" s="20"/>
      <c r="M76" s="20"/>
      <c r="N76" s="20">
        <f t="shared" si="1"/>
        <v>66800</v>
      </c>
      <c r="O76" s="60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1:45" ht="18.75">
      <c r="A77" s="43"/>
      <c r="B77" s="19" t="s">
        <v>180</v>
      </c>
      <c r="C77" s="38">
        <v>223</v>
      </c>
      <c r="D77" s="20">
        <f t="shared" si="2"/>
        <v>0</v>
      </c>
      <c r="E77" s="20"/>
      <c r="F77" s="20"/>
      <c r="G77" s="20"/>
      <c r="H77" s="20"/>
      <c r="I77" s="20"/>
      <c r="J77" s="20"/>
      <c r="K77" s="20"/>
      <c r="L77" s="20"/>
      <c r="M77" s="20"/>
      <c r="N77" s="20">
        <f t="shared" si="1"/>
        <v>0</v>
      </c>
      <c r="O77" s="60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1:45" ht="18.75">
      <c r="A78" s="43"/>
      <c r="B78" s="19" t="s">
        <v>181</v>
      </c>
      <c r="C78" s="38">
        <v>223</v>
      </c>
      <c r="D78" s="20">
        <f t="shared" si="2"/>
        <v>890100</v>
      </c>
      <c r="E78" s="20">
        <v>890100</v>
      </c>
      <c r="F78" s="20"/>
      <c r="G78" s="20"/>
      <c r="H78" s="20"/>
      <c r="I78" s="20"/>
      <c r="J78" s="20"/>
      <c r="K78" s="20"/>
      <c r="L78" s="20"/>
      <c r="M78" s="20"/>
      <c r="N78" s="20">
        <f t="shared" si="1"/>
        <v>890100</v>
      </c>
      <c r="O78" s="60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1:45" ht="18.75">
      <c r="A79" s="43" t="s">
        <v>41</v>
      </c>
      <c r="B79" s="19" t="s">
        <v>255</v>
      </c>
      <c r="C79" s="38">
        <v>290</v>
      </c>
      <c r="D79" s="20">
        <f t="shared" si="2"/>
        <v>830000</v>
      </c>
      <c r="E79" s="20">
        <v>830000</v>
      </c>
      <c r="F79" s="20"/>
      <c r="G79" s="20"/>
      <c r="H79" s="20"/>
      <c r="I79" s="20"/>
      <c r="J79" s="20"/>
      <c r="K79" s="20"/>
      <c r="L79" s="20"/>
      <c r="M79" s="20"/>
      <c r="N79" s="20">
        <f t="shared" si="1"/>
        <v>830000</v>
      </c>
      <c r="O79" s="60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1:45" ht="18.75">
      <c r="A80" s="43" t="s">
        <v>42</v>
      </c>
      <c r="B80" s="19" t="s">
        <v>256</v>
      </c>
      <c r="C80" s="38">
        <v>290</v>
      </c>
      <c r="D80" s="20">
        <f t="shared" si="2"/>
        <v>587600</v>
      </c>
      <c r="E80" s="20">
        <v>587600</v>
      </c>
      <c r="F80" s="20"/>
      <c r="G80" s="20"/>
      <c r="H80" s="20"/>
      <c r="I80" s="20"/>
      <c r="J80" s="20"/>
      <c r="K80" s="20"/>
      <c r="L80" s="20"/>
      <c r="M80" s="20"/>
      <c r="N80" s="20">
        <f t="shared" si="1"/>
        <v>587600</v>
      </c>
      <c r="O80" s="60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1:45" ht="18.75">
      <c r="A81" s="43" t="s">
        <v>43</v>
      </c>
      <c r="B81" s="19" t="s">
        <v>248</v>
      </c>
      <c r="C81" s="38">
        <v>290</v>
      </c>
      <c r="D81" s="20">
        <f t="shared" si="2"/>
        <v>3500</v>
      </c>
      <c r="E81" s="20">
        <v>3500</v>
      </c>
      <c r="F81" s="20"/>
      <c r="G81" s="20"/>
      <c r="H81" s="20"/>
      <c r="I81" s="20"/>
      <c r="J81" s="20"/>
      <c r="K81" s="20"/>
      <c r="L81" s="20"/>
      <c r="M81" s="20"/>
      <c r="N81" s="20">
        <f t="shared" si="1"/>
        <v>3500</v>
      </c>
      <c r="O81" s="60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</row>
    <row r="82" spans="1:45" ht="40.5">
      <c r="A82" s="43" t="s">
        <v>45</v>
      </c>
      <c r="B82" s="23" t="s">
        <v>13</v>
      </c>
      <c r="C82" s="45"/>
      <c r="D82" s="15">
        <f t="shared" ref="D82:D145" si="17">E82+F82+G82+H82+I82+J82+L82+M82+K82</f>
        <v>1373000</v>
      </c>
      <c r="E82" s="20">
        <f>E83+E93+E118+E123+E131+E139+E158+E164+E170</f>
        <v>1373000</v>
      </c>
      <c r="F82" s="20">
        <f t="shared" ref="F82:M82" si="18">F83+F118+F123+F131+F139+F164+F170</f>
        <v>0</v>
      </c>
      <c r="G82" s="20">
        <f t="shared" si="18"/>
        <v>0</v>
      </c>
      <c r="H82" s="20">
        <f t="shared" si="18"/>
        <v>0</v>
      </c>
      <c r="I82" s="20">
        <f t="shared" si="18"/>
        <v>0</v>
      </c>
      <c r="J82" s="20">
        <f t="shared" si="18"/>
        <v>0</v>
      </c>
      <c r="K82" s="20"/>
      <c r="L82" s="20">
        <f t="shared" si="18"/>
        <v>0</v>
      </c>
      <c r="M82" s="20">
        <f t="shared" si="18"/>
        <v>0</v>
      </c>
      <c r="N82" s="20">
        <f t="shared" ref="N82:N146" si="19">D82</f>
        <v>1373000</v>
      </c>
      <c r="O82" s="60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</row>
    <row r="83" spans="1:45" ht="34.5">
      <c r="A83" s="62" t="s">
        <v>46</v>
      </c>
      <c r="B83" s="2" t="s">
        <v>201</v>
      </c>
      <c r="C83" s="45"/>
      <c r="D83" s="20">
        <f t="shared" si="17"/>
        <v>0</v>
      </c>
      <c r="E83" s="20">
        <f t="shared" ref="E83:L83" si="20">E85+E86+E87+E88+E89+E90+E91+E92</f>
        <v>0</v>
      </c>
      <c r="F83" s="20">
        <f t="shared" si="20"/>
        <v>0</v>
      </c>
      <c r="G83" s="20">
        <f t="shared" si="20"/>
        <v>0</v>
      </c>
      <c r="H83" s="20">
        <f t="shared" si="20"/>
        <v>0</v>
      </c>
      <c r="I83" s="20">
        <f t="shared" si="20"/>
        <v>0</v>
      </c>
      <c r="J83" s="20">
        <f t="shared" si="20"/>
        <v>0</v>
      </c>
      <c r="K83" s="20"/>
      <c r="L83" s="20">
        <f t="shared" si="20"/>
        <v>0</v>
      </c>
      <c r="M83" s="20"/>
      <c r="N83" s="20">
        <f t="shared" si="19"/>
        <v>0</v>
      </c>
      <c r="O83" s="60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1:45" ht="18.75" hidden="1">
      <c r="A84" s="43"/>
      <c r="B84" s="19" t="s">
        <v>8</v>
      </c>
      <c r="C84" s="38"/>
      <c r="D84" s="20">
        <f t="shared" si="17"/>
        <v>0</v>
      </c>
      <c r="E84" s="20"/>
      <c r="F84" s="20"/>
      <c r="G84" s="20"/>
      <c r="H84" s="20"/>
      <c r="I84" s="20"/>
      <c r="J84" s="20"/>
      <c r="K84" s="20"/>
      <c r="L84" s="20"/>
      <c r="M84" s="20"/>
      <c r="N84" s="20">
        <f t="shared" si="19"/>
        <v>0</v>
      </c>
      <c r="O84" s="60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1:45" ht="37.5" hidden="1">
      <c r="A85" s="43" t="s">
        <v>47</v>
      </c>
      <c r="B85" s="19" t="s">
        <v>48</v>
      </c>
      <c r="C85" s="38"/>
      <c r="D85" s="20">
        <f t="shared" si="17"/>
        <v>0</v>
      </c>
      <c r="E85" s="20"/>
      <c r="F85" s="20"/>
      <c r="G85" s="20"/>
      <c r="H85" s="20"/>
      <c r="I85" s="20"/>
      <c r="J85" s="20"/>
      <c r="K85" s="20"/>
      <c r="L85" s="20"/>
      <c r="M85" s="20"/>
      <c r="N85" s="20">
        <f t="shared" si="19"/>
        <v>0</v>
      </c>
      <c r="O85" s="60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1:45" ht="33" hidden="1">
      <c r="A86" s="63" t="s">
        <v>49</v>
      </c>
      <c r="B86" s="1" t="s">
        <v>50</v>
      </c>
      <c r="C86" s="48"/>
      <c r="D86" s="20">
        <f t="shared" si="17"/>
        <v>0</v>
      </c>
      <c r="E86" s="20"/>
      <c r="F86" s="20"/>
      <c r="G86" s="20"/>
      <c r="H86" s="20"/>
      <c r="I86" s="20"/>
      <c r="J86" s="20"/>
      <c r="K86" s="20"/>
      <c r="L86" s="20"/>
      <c r="M86" s="20"/>
      <c r="N86" s="20">
        <f t="shared" si="19"/>
        <v>0</v>
      </c>
      <c r="O86" s="60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1:45" ht="18.75" hidden="1">
      <c r="A87" s="63"/>
      <c r="B87" s="1" t="s">
        <v>208</v>
      </c>
      <c r="C87" s="48">
        <v>225</v>
      </c>
      <c r="D87" s="20">
        <f t="shared" si="17"/>
        <v>0</v>
      </c>
      <c r="E87" s="20"/>
      <c r="F87" s="20"/>
      <c r="G87" s="20"/>
      <c r="H87" s="20"/>
      <c r="I87" s="20"/>
      <c r="J87" s="20"/>
      <c r="K87" s="20"/>
      <c r="L87" s="20"/>
      <c r="M87" s="20"/>
      <c r="N87" s="20">
        <f t="shared" si="19"/>
        <v>0</v>
      </c>
      <c r="O87" s="60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1:45" ht="18.75" hidden="1">
      <c r="A88" s="63"/>
      <c r="B88" s="1" t="s">
        <v>209</v>
      </c>
      <c r="C88" s="48">
        <v>310</v>
      </c>
      <c r="D88" s="20">
        <f t="shared" si="17"/>
        <v>0</v>
      </c>
      <c r="E88" s="20"/>
      <c r="F88" s="20"/>
      <c r="G88" s="20"/>
      <c r="H88" s="20"/>
      <c r="I88" s="20"/>
      <c r="J88" s="20"/>
      <c r="K88" s="20"/>
      <c r="L88" s="20"/>
      <c r="M88" s="20"/>
      <c r="N88" s="20">
        <f t="shared" si="19"/>
        <v>0</v>
      </c>
      <c r="O88" s="60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1:45" ht="18.75" hidden="1">
      <c r="A89" s="43"/>
      <c r="B89" s="37"/>
      <c r="C89" s="38"/>
      <c r="D89" s="20">
        <f t="shared" si="17"/>
        <v>0</v>
      </c>
      <c r="E89" s="20"/>
      <c r="F89" s="20"/>
      <c r="G89" s="20"/>
      <c r="H89" s="20"/>
      <c r="I89" s="20"/>
      <c r="J89" s="20"/>
      <c r="K89" s="20"/>
      <c r="L89" s="20"/>
      <c r="M89" s="20"/>
      <c r="N89" s="20">
        <f t="shared" si="19"/>
        <v>0</v>
      </c>
      <c r="O89" s="60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1:45" ht="18.75" hidden="1">
      <c r="A90" s="43"/>
      <c r="B90" s="19"/>
      <c r="C90" s="38"/>
      <c r="D90" s="20">
        <f t="shared" si="17"/>
        <v>0</v>
      </c>
      <c r="E90" s="20"/>
      <c r="F90" s="20"/>
      <c r="G90" s="20"/>
      <c r="H90" s="20"/>
      <c r="I90" s="20"/>
      <c r="J90" s="20"/>
      <c r="K90" s="20"/>
      <c r="L90" s="20"/>
      <c r="M90" s="20"/>
      <c r="N90" s="20">
        <f t="shared" si="19"/>
        <v>0</v>
      </c>
      <c r="O90" s="60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1" spans="1:45" ht="18.75" hidden="1">
      <c r="A91" s="43"/>
      <c r="B91" s="19"/>
      <c r="C91" s="38"/>
      <c r="D91" s="20">
        <f t="shared" si="17"/>
        <v>0</v>
      </c>
      <c r="E91" s="20"/>
      <c r="F91" s="20"/>
      <c r="G91" s="20"/>
      <c r="H91" s="20"/>
      <c r="I91" s="20"/>
      <c r="J91" s="20"/>
      <c r="K91" s="20"/>
      <c r="L91" s="20"/>
      <c r="M91" s="20"/>
      <c r="N91" s="20">
        <f t="shared" si="19"/>
        <v>0</v>
      </c>
      <c r="O91" s="60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</row>
    <row r="92" spans="1:45" ht="18.75" hidden="1">
      <c r="A92" s="43"/>
      <c r="B92" s="19"/>
      <c r="C92" s="38"/>
      <c r="D92" s="20">
        <f t="shared" si="17"/>
        <v>0</v>
      </c>
      <c r="E92" s="20"/>
      <c r="F92" s="20"/>
      <c r="G92" s="20"/>
      <c r="H92" s="20"/>
      <c r="I92" s="20"/>
      <c r="J92" s="20"/>
      <c r="K92" s="20"/>
      <c r="L92" s="20"/>
      <c r="M92" s="20"/>
      <c r="N92" s="20">
        <f t="shared" si="19"/>
        <v>0</v>
      </c>
      <c r="O92" s="60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</row>
    <row r="93" spans="1:45" ht="51.75">
      <c r="A93" s="64" t="s">
        <v>15</v>
      </c>
      <c r="B93" s="2" t="s">
        <v>245</v>
      </c>
      <c r="C93" s="46"/>
      <c r="D93" s="20">
        <f t="shared" si="17"/>
        <v>1173000</v>
      </c>
      <c r="E93" s="20">
        <f>SUM(E94+E95+E98+E99+E107+E108)</f>
        <v>1173000</v>
      </c>
      <c r="F93" s="20">
        <f t="shared" ref="F93:M93" si="21">SUM(F94+F95+F98+F99+F107+F108)</f>
        <v>0</v>
      </c>
      <c r="G93" s="20">
        <f t="shared" si="21"/>
        <v>0</v>
      </c>
      <c r="H93" s="20">
        <f t="shared" si="21"/>
        <v>0</v>
      </c>
      <c r="I93" s="20">
        <f t="shared" si="21"/>
        <v>0</v>
      </c>
      <c r="J93" s="20">
        <f t="shared" si="21"/>
        <v>0</v>
      </c>
      <c r="K93" s="20">
        <f t="shared" si="21"/>
        <v>0</v>
      </c>
      <c r="L93" s="20">
        <f t="shared" si="21"/>
        <v>0</v>
      </c>
      <c r="M93" s="20">
        <f t="shared" si="21"/>
        <v>0</v>
      </c>
      <c r="N93" s="20">
        <f t="shared" si="19"/>
        <v>1173000</v>
      </c>
      <c r="O93" s="60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1:45" ht="18.75">
      <c r="A94" s="63" t="s">
        <v>51</v>
      </c>
      <c r="B94" s="1" t="s">
        <v>52</v>
      </c>
      <c r="C94" s="48">
        <v>225</v>
      </c>
      <c r="D94" s="20">
        <f t="shared" si="17"/>
        <v>0</v>
      </c>
      <c r="E94" s="20">
        <v>0</v>
      </c>
      <c r="F94" s="20"/>
      <c r="G94" s="20"/>
      <c r="H94" s="20"/>
      <c r="I94" s="20"/>
      <c r="J94" s="20"/>
      <c r="K94" s="20"/>
      <c r="L94" s="20"/>
      <c r="M94" s="20"/>
      <c r="N94" s="20">
        <f t="shared" si="19"/>
        <v>0</v>
      </c>
      <c r="O94" s="60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1:45" ht="18.75">
      <c r="A95" s="63" t="s">
        <v>53</v>
      </c>
      <c r="B95" s="1" t="s">
        <v>208</v>
      </c>
      <c r="C95" s="48"/>
      <c r="D95" s="20">
        <f t="shared" si="17"/>
        <v>1170000</v>
      </c>
      <c r="E95" s="20">
        <f t="shared" ref="E95:M95" si="22">SUM(E96:E97)</f>
        <v>1170000</v>
      </c>
      <c r="F95" s="20">
        <f t="shared" si="22"/>
        <v>0</v>
      </c>
      <c r="G95" s="20">
        <f t="shared" si="22"/>
        <v>0</v>
      </c>
      <c r="H95" s="20">
        <f t="shared" si="22"/>
        <v>0</v>
      </c>
      <c r="I95" s="20">
        <f t="shared" si="22"/>
        <v>0</v>
      </c>
      <c r="J95" s="20">
        <f t="shared" si="22"/>
        <v>0</v>
      </c>
      <c r="K95" s="20">
        <f t="shared" si="22"/>
        <v>0</v>
      </c>
      <c r="L95" s="20">
        <f t="shared" si="22"/>
        <v>0</v>
      </c>
      <c r="M95" s="20">
        <f t="shared" si="22"/>
        <v>0</v>
      </c>
      <c r="N95" s="20">
        <f t="shared" si="19"/>
        <v>1170000</v>
      </c>
      <c r="O95" s="60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1:45" ht="18.75">
      <c r="A96" s="63"/>
      <c r="B96" s="1" t="s">
        <v>208</v>
      </c>
      <c r="C96" s="48">
        <v>225</v>
      </c>
      <c r="D96" s="20">
        <f t="shared" si="17"/>
        <v>1170000</v>
      </c>
      <c r="E96" s="20">
        <v>1170000</v>
      </c>
      <c r="F96" s="20"/>
      <c r="G96" s="20"/>
      <c r="H96" s="20"/>
      <c r="I96" s="20"/>
      <c r="J96" s="20"/>
      <c r="K96" s="20"/>
      <c r="L96" s="20"/>
      <c r="M96" s="20"/>
      <c r="N96" s="20">
        <f t="shared" si="19"/>
        <v>1170000</v>
      </c>
      <c r="O96" s="60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1:45" ht="18.75">
      <c r="A97" s="63"/>
      <c r="B97" s="1" t="s">
        <v>210</v>
      </c>
      <c r="C97" s="48">
        <v>226</v>
      </c>
      <c r="D97" s="20">
        <f t="shared" si="17"/>
        <v>0</v>
      </c>
      <c r="E97" s="20"/>
      <c r="F97" s="20"/>
      <c r="G97" s="20"/>
      <c r="H97" s="20"/>
      <c r="I97" s="20"/>
      <c r="J97" s="20"/>
      <c r="K97" s="20"/>
      <c r="L97" s="20"/>
      <c r="M97" s="20"/>
      <c r="N97" s="20">
        <f t="shared" si="19"/>
        <v>0</v>
      </c>
      <c r="O97" s="60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</row>
    <row r="98" spans="1:45" ht="18.75">
      <c r="A98" s="63" t="s">
        <v>54</v>
      </c>
      <c r="B98" s="1" t="s">
        <v>211</v>
      </c>
      <c r="C98" s="48">
        <v>340</v>
      </c>
      <c r="D98" s="20">
        <f t="shared" si="17"/>
        <v>0</v>
      </c>
      <c r="E98" s="20"/>
      <c r="F98" s="20"/>
      <c r="G98" s="20"/>
      <c r="H98" s="20"/>
      <c r="I98" s="20"/>
      <c r="J98" s="20"/>
      <c r="K98" s="20"/>
      <c r="L98" s="20"/>
      <c r="M98" s="20"/>
      <c r="N98" s="20">
        <f t="shared" si="19"/>
        <v>0</v>
      </c>
      <c r="O98" s="60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</row>
    <row r="99" spans="1:45" ht="18.75">
      <c r="A99" s="63" t="s">
        <v>55</v>
      </c>
      <c r="B99" s="1" t="s">
        <v>57</v>
      </c>
      <c r="C99" s="38"/>
      <c r="D99" s="20">
        <f t="shared" si="17"/>
        <v>3000</v>
      </c>
      <c r="E99" s="20">
        <f>E100+E101+E102+E103+E104+E105+E106</f>
        <v>3000</v>
      </c>
      <c r="F99" s="20">
        <f t="shared" ref="F99:M99" si="23">F100+F101+F102+F103+F104+F105+F106</f>
        <v>0</v>
      </c>
      <c r="G99" s="20">
        <f t="shared" si="23"/>
        <v>0</v>
      </c>
      <c r="H99" s="20">
        <f t="shared" si="23"/>
        <v>0</v>
      </c>
      <c r="I99" s="20">
        <f t="shared" si="23"/>
        <v>0</v>
      </c>
      <c r="J99" s="20">
        <f t="shared" si="23"/>
        <v>0</v>
      </c>
      <c r="K99" s="20"/>
      <c r="L99" s="20">
        <f t="shared" si="23"/>
        <v>0</v>
      </c>
      <c r="M99" s="20">
        <f t="shared" si="23"/>
        <v>0</v>
      </c>
      <c r="N99" s="20">
        <f t="shared" si="19"/>
        <v>3000</v>
      </c>
      <c r="O99" s="60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</row>
    <row r="100" spans="1:45" ht="18.75">
      <c r="A100" s="63"/>
      <c r="B100" s="1" t="s">
        <v>183</v>
      </c>
      <c r="C100" s="48">
        <v>226</v>
      </c>
      <c r="D100" s="20">
        <f t="shared" si="17"/>
        <v>0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>
        <f t="shared" si="19"/>
        <v>0</v>
      </c>
      <c r="O100" s="60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</row>
    <row r="101" spans="1:45" ht="18.75">
      <c r="A101" s="63"/>
      <c r="B101" s="1" t="s">
        <v>58</v>
      </c>
      <c r="C101" s="48">
        <v>226</v>
      </c>
      <c r="D101" s="20">
        <f t="shared" si="17"/>
        <v>0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>
        <f t="shared" si="19"/>
        <v>0</v>
      </c>
      <c r="O101" s="60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1:45" ht="18.75">
      <c r="A102" s="63"/>
      <c r="B102" s="1" t="s">
        <v>59</v>
      </c>
      <c r="C102" s="48">
        <v>226</v>
      </c>
      <c r="D102" s="20">
        <f t="shared" si="17"/>
        <v>0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>
        <f t="shared" si="19"/>
        <v>0</v>
      </c>
      <c r="O102" s="60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1:45" ht="18.75">
      <c r="A103" s="63"/>
      <c r="B103" s="1" t="s">
        <v>212</v>
      </c>
      <c r="C103" s="48">
        <v>225</v>
      </c>
      <c r="D103" s="20">
        <f t="shared" si="17"/>
        <v>0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>
        <f t="shared" si="19"/>
        <v>0</v>
      </c>
      <c r="O103" s="60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  <row r="104" spans="1:45" ht="18.75">
      <c r="A104" s="63"/>
      <c r="B104" s="1" t="s">
        <v>190</v>
      </c>
      <c r="C104" s="48">
        <v>225</v>
      </c>
      <c r="D104" s="20">
        <f t="shared" si="17"/>
        <v>0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>
        <f t="shared" si="19"/>
        <v>0</v>
      </c>
      <c r="O104" s="60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</row>
    <row r="105" spans="1:45" ht="20.25" hidden="1">
      <c r="A105" s="43"/>
      <c r="B105" s="51"/>
      <c r="C105" s="38"/>
      <c r="D105" s="20">
        <f t="shared" si="17"/>
        <v>0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>
        <f t="shared" si="19"/>
        <v>0</v>
      </c>
      <c r="O105" s="60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</row>
    <row r="106" spans="1:45" ht="18.75">
      <c r="A106" s="63"/>
      <c r="B106" s="1" t="s">
        <v>213</v>
      </c>
      <c r="C106" s="48">
        <v>225</v>
      </c>
      <c r="D106" s="20">
        <f t="shared" si="17"/>
        <v>3000</v>
      </c>
      <c r="E106" s="20">
        <v>3000</v>
      </c>
      <c r="F106" s="20"/>
      <c r="G106" s="20"/>
      <c r="H106" s="20"/>
      <c r="I106" s="20"/>
      <c r="J106" s="20"/>
      <c r="K106" s="20"/>
      <c r="L106" s="20"/>
      <c r="M106" s="20"/>
      <c r="N106" s="20">
        <f t="shared" si="19"/>
        <v>3000</v>
      </c>
      <c r="O106" s="60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</row>
    <row r="107" spans="1:45" ht="18.75">
      <c r="A107" s="63" t="s">
        <v>56</v>
      </c>
      <c r="B107" s="1" t="s">
        <v>61</v>
      </c>
      <c r="C107" s="48">
        <v>310</v>
      </c>
      <c r="D107" s="20">
        <f t="shared" si="17"/>
        <v>0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>
        <f t="shared" si="19"/>
        <v>0</v>
      </c>
      <c r="O107" s="60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</row>
    <row r="108" spans="1:45" ht="18.75">
      <c r="A108" s="63" t="s">
        <v>60</v>
      </c>
      <c r="B108" s="1" t="s">
        <v>214</v>
      </c>
      <c r="C108" s="48">
        <v>226</v>
      </c>
      <c r="D108" s="20">
        <f t="shared" si="17"/>
        <v>0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0">
        <f t="shared" si="19"/>
        <v>0</v>
      </c>
      <c r="O108" s="60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</row>
    <row r="109" spans="1:45" ht="18.75" hidden="1">
      <c r="A109" s="43"/>
      <c r="B109" s="37"/>
      <c r="C109" s="38"/>
      <c r="D109" s="20">
        <f t="shared" si="17"/>
        <v>0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0">
        <f t="shared" si="19"/>
        <v>0</v>
      </c>
      <c r="O109" s="60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</row>
    <row r="110" spans="1:45" ht="18.75" hidden="1">
      <c r="A110" s="43"/>
      <c r="B110" s="37"/>
      <c r="C110" s="38"/>
      <c r="D110" s="20">
        <f t="shared" si="17"/>
        <v>0</v>
      </c>
      <c r="E110" s="20"/>
      <c r="F110" s="20">
        <f t="shared" ref="F110:L110" si="24">F111+F112+F113</f>
        <v>0</v>
      </c>
      <c r="G110" s="20">
        <f t="shared" si="24"/>
        <v>0</v>
      </c>
      <c r="H110" s="20">
        <f t="shared" si="24"/>
        <v>0</v>
      </c>
      <c r="I110" s="20">
        <f t="shared" si="24"/>
        <v>0</v>
      </c>
      <c r="J110" s="20">
        <f t="shared" si="24"/>
        <v>0</v>
      </c>
      <c r="K110" s="20"/>
      <c r="L110" s="20">
        <f t="shared" si="24"/>
        <v>0</v>
      </c>
      <c r="M110" s="20"/>
      <c r="N110" s="20">
        <f t="shared" si="19"/>
        <v>0</v>
      </c>
      <c r="O110" s="60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</row>
    <row r="111" spans="1:45" ht="18.75" hidden="1">
      <c r="A111" s="43"/>
      <c r="B111" s="52"/>
      <c r="C111" s="38"/>
      <c r="D111" s="20">
        <f t="shared" si="17"/>
        <v>0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0">
        <f t="shared" si="19"/>
        <v>0</v>
      </c>
      <c r="O111" s="60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</row>
    <row r="112" spans="1:45" ht="18.75" hidden="1">
      <c r="A112" s="43"/>
      <c r="B112" s="52"/>
      <c r="C112" s="38"/>
      <c r="D112" s="20">
        <f t="shared" si="17"/>
        <v>0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>
        <f t="shared" si="19"/>
        <v>0</v>
      </c>
      <c r="O112" s="60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</row>
    <row r="113" spans="1:45" ht="18.75" hidden="1">
      <c r="A113" s="43"/>
      <c r="B113" s="52"/>
      <c r="C113" s="38"/>
      <c r="D113" s="20">
        <f t="shared" si="17"/>
        <v>0</v>
      </c>
      <c r="E113" s="20"/>
      <c r="F113" s="20"/>
      <c r="G113" s="20"/>
      <c r="H113" s="20"/>
      <c r="I113" s="20"/>
      <c r="J113" s="20"/>
      <c r="K113" s="20"/>
      <c r="L113" s="20"/>
      <c r="M113" s="20"/>
      <c r="N113" s="20">
        <f t="shared" si="19"/>
        <v>0</v>
      </c>
      <c r="O113" s="60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</row>
    <row r="114" spans="1:45" ht="18.75" hidden="1">
      <c r="A114" s="43"/>
      <c r="B114" s="37"/>
      <c r="C114" s="38"/>
      <c r="D114" s="20">
        <f t="shared" si="17"/>
        <v>0</v>
      </c>
      <c r="E114" s="20"/>
      <c r="F114" s="20">
        <f t="shared" ref="F114:L114" si="25">F115+F116+F117</f>
        <v>0</v>
      </c>
      <c r="G114" s="20">
        <f t="shared" si="25"/>
        <v>0</v>
      </c>
      <c r="H114" s="20">
        <f t="shared" si="25"/>
        <v>0</v>
      </c>
      <c r="I114" s="20">
        <f t="shared" si="25"/>
        <v>0</v>
      </c>
      <c r="J114" s="20">
        <f t="shared" si="25"/>
        <v>0</v>
      </c>
      <c r="K114" s="20"/>
      <c r="L114" s="20">
        <f t="shared" si="25"/>
        <v>0</v>
      </c>
      <c r="M114" s="20"/>
      <c r="N114" s="20">
        <f t="shared" si="19"/>
        <v>0</v>
      </c>
      <c r="O114" s="60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</row>
    <row r="115" spans="1:45" ht="18.75" hidden="1">
      <c r="A115" s="43"/>
      <c r="B115" s="52"/>
      <c r="C115" s="38"/>
      <c r="D115" s="20">
        <f t="shared" si="17"/>
        <v>0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>
        <f t="shared" si="19"/>
        <v>0</v>
      </c>
      <c r="O115" s="60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</row>
    <row r="116" spans="1:45" ht="18.75" hidden="1">
      <c r="A116" s="43"/>
      <c r="B116" s="52"/>
      <c r="C116" s="38"/>
      <c r="D116" s="20">
        <f t="shared" si="17"/>
        <v>0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>
        <f t="shared" si="19"/>
        <v>0</v>
      </c>
      <c r="O116" s="60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</row>
    <row r="117" spans="1:45" ht="18.75" hidden="1">
      <c r="A117" s="43"/>
      <c r="B117" s="52"/>
      <c r="C117" s="38"/>
      <c r="D117" s="20">
        <f t="shared" si="17"/>
        <v>0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>
        <f t="shared" si="19"/>
        <v>0</v>
      </c>
      <c r="O117" s="60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</row>
    <row r="118" spans="1:45" s="18" customFormat="1" ht="34.5">
      <c r="A118" s="64" t="s">
        <v>65</v>
      </c>
      <c r="B118" s="2" t="s">
        <v>246</v>
      </c>
      <c r="C118" s="45"/>
      <c r="D118" s="15">
        <f t="shared" si="17"/>
        <v>0</v>
      </c>
      <c r="E118" s="15">
        <f>E119+E120+E121+E122</f>
        <v>0</v>
      </c>
      <c r="F118" s="15">
        <f t="shared" ref="F118:L118" si="26">F119+F120+F121+F122</f>
        <v>0</v>
      </c>
      <c r="G118" s="15">
        <f t="shared" si="26"/>
        <v>0</v>
      </c>
      <c r="H118" s="15">
        <f t="shared" si="26"/>
        <v>0</v>
      </c>
      <c r="I118" s="15">
        <f t="shared" si="26"/>
        <v>0</v>
      </c>
      <c r="J118" s="15">
        <f t="shared" si="26"/>
        <v>0</v>
      </c>
      <c r="K118" s="15"/>
      <c r="L118" s="15">
        <f t="shared" si="26"/>
        <v>0</v>
      </c>
      <c r="M118" s="15">
        <f>M119+M120+M121+M122</f>
        <v>0</v>
      </c>
      <c r="N118" s="15">
        <f t="shared" si="19"/>
        <v>0</v>
      </c>
      <c r="O118" s="59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</row>
    <row r="119" spans="1:45" ht="33" hidden="1">
      <c r="A119" s="63" t="s">
        <v>66</v>
      </c>
      <c r="B119" s="1" t="s">
        <v>215</v>
      </c>
      <c r="C119" s="48"/>
      <c r="D119" s="20">
        <f t="shared" si="17"/>
        <v>0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>
        <f t="shared" si="19"/>
        <v>0</v>
      </c>
      <c r="O119" s="60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</row>
    <row r="120" spans="1:45" ht="18.75" hidden="1">
      <c r="A120" s="63"/>
      <c r="B120" s="1" t="s">
        <v>208</v>
      </c>
      <c r="C120" s="48">
        <v>225</v>
      </c>
      <c r="D120" s="20">
        <f t="shared" si="17"/>
        <v>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>
        <f t="shared" si="19"/>
        <v>0</v>
      </c>
      <c r="O120" s="60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</row>
    <row r="121" spans="1:45" ht="18.75" hidden="1">
      <c r="A121" s="63"/>
      <c r="B121" s="1" t="s">
        <v>209</v>
      </c>
      <c r="C121" s="48">
        <v>310</v>
      </c>
      <c r="D121" s="20">
        <f t="shared" si="17"/>
        <v>0</v>
      </c>
      <c r="E121" s="20"/>
      <c r="F121" s="20"/>
      <c r="G121" s="20"/>
      <c r="H121" s="20"/>
      <c r="I121" s="20"/>
      <c r="J121" s="20"/>
      <c r="K121" s="20"/>
      <c r="L121" s="20"/>
      <c r="M121" s="20"/>
      <c r="N121" s="20">
        <f t="shared" si="19"/>
        <v>0</v>
      </c>
      <c r="O121" s="60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</row>
    <row r="122" spans="1:45" ht="33" hidden="1">
      <c r="A122" s="63" t="s">
        <v>68</v>
      </c>
      <c r="B122" s="1" t="s">
        <v>216</v>
      </c>
      <c r="C122" s="48">
        <v>226</v>
      </c>
      <c r="D122" s="20">
        <f t="shared" si="17"/>
        <v>0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>
        <f t="shared" si="19"/>
        <v>0</v>
      </c>
      <c r="O122" s="60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</row>
    <row r="123" spans="1:45" ht="51.75">
      <c r="A123" s="64" t="s">
        <v>69</v>
      </c>
      <c r="B123" s="2" t="s">
        <v>18</v>
      </c>
      <c r="C123" s="46"/>
      <c r="D123" s="15">
        <f t="shared" si="17"/>
        <v>0</v>
      </c>
      <c r="E123" s="15">
        <f>SUM(E124+E127+E128+E129+E130)</f>
        <v>0</v>
      </c>
      <c r="F123" s="15">
        <f t="shared" ref="F123:O123" si="27">SUM(F124+F127+F128+F129+F130)</f>
        <v>0</v>
      </c>
      <c r="G123" s="15">
        <f t="shared" si="27"/>
        <v>0</v>
      </c>
      <c r="H123" s="15">
        <f t="shared" si="27"/>
        <v>0</v>
      </c>
      <c r="I123" s="15">
        <f t="shared" si="27"/>
        <v>0</v>
      </c>
      <c r="J123" s="15">
        <f t="shared" si="27"/>
        <v>0</v>
      </c>
      <c r="K123" s="15">
        <f t="shared" si="27"/>
        <v>0</v>
      </c>
      <c r="L123" s="15">
        <f t="shared" si="27"/>
        <v>0</v>
      </c>
      <c r="M123" s="15">
        <f t="shared" si="27"/>
        <v>0</v>
      </c>
      <c r="N123" s="15">
        <f t="shared" si="27"/>
        <v>0</v>
      </c>
      <c r="O123" s="59">
        <f t="shared" si="27"/>
        <v>0</v>
      </c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</row>
    <row r="124" spans="1:45" ht="18.75" hidden="1">
      <c r="A124" s="63" t="s">
        <v>70</v>
      </c>
      <c r="B124" s="1" t="s">
        <v>71</v>
      </c>
      <c r="C124" s="48"/>
      <c r="D124" s="20">
        <f t="shared" si="17"/>
        <v>0</v>
      </c>
      <c r="E124" s="20">
        <f>SUM(E125:E126)</f>
        <v>0</v>
      </c>
      <c r="F124" s="20">
        <f t="shared" ref="F124:O124" si="28">SUM(F125:F126)</f>
        <v>0</v>
      </c>
      <c r="G124" s="20">
        <f t="shared" si="28"/>
        <v>0</v>
      </c>
      <c r="H124" s="20">
        <f t="shared" si="28"/>
        <v>0</v>
      </c>
      <c r="I124" s="20">
        <f t="shared" si="28"/>
        <v>0</v>
      </c>
      <c r="J124" s="20">
        <f t="shared" si="28"/>
        <v>0</v>
      </c>
      <c r="K124" s="20">
        <f t="shared" si="28"/>
        <v>0</v>
      </c>
      <c r="L124" s="20">
        <f t="shared" si="28"/>
        <v>0</v>
      </c>
      <c r="M124" s="20">
        <f t="shared" si="28"/>
        <v>0</v>
      </c>
      <c r="N124" s="20">
        <f t="shared" si="28"/>
        <v>0</v>
      </c>
      <c r="O124" s="60">
        <f t="shared" si="28"/>
        <v>0</v>
      </c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</row>
    <row r="125" spans="1:45" ht="18.75" hidden="1">
      <c r="A125" s="63"/>
      <c r="B125" s="1" t="s">
        <v>208</v>
      </c>
      <c r="C125" s="48">
        <v>225</v>
      </c>
      <c r="D125" s="20">
        <f t="shared" si="17"/>
        <v>0</v>
      </c>
      <c r="E125" s="20"/>
      <c r="F125" s="20"/>
      <c r="G125" s="20"/>
      <c r="H125" s="20"/>
      <c r="I125" s="20"/>
      <c r="J125" s="20"/>
      <c r="K125" s="20"/>
      <c r="L125" s="20"/>
      <c r="M125" s="20"/>
      <c r="N125" s="20">
        <f t="shared" si="19"/>
        <v>0</v>
      </c>
      <c r="O125" s="60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</row>
    <row r="126" spans="1:45" ht="18.75" hidden="1">
      <c r="A126" s="63"/>
      <c r="B126" s="1" t="s">
        <v>210</v>
      </c>
      <c r="C126" s="48">
        <v>226</v>
      </c>
      <c r="D126" s="20">
        <f t="shared" si="17"/>
        <v>0</v>
      </c>
      <c r="E126" s="20"/>
      <c r="F126" s="20"/>
      <c r="G126" s="20"/>
      <c r="H126" s="20"/>
      <c r="I126" s="20"/>
      <c r="J126" s="20"/>
      <c r="K126" s="20"/>
      <c r="L126" s="20"/>
      <c r="M126" s="20"/>
      <c r="N126" s="20">
        <f t="shared" si="19"/>
        <v>0</v>
      </c>
      <c r="O126" s="60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</row>
    <row r="127" spans="1:45" ht="33" hidden="1">
      <c r="A127" s="63" t="s">
        <v>72</v>
      </c>
      <c r="B127" s="1" t="s">
        <v>217</v>
      </c>
      <c r="C127" s="48">
        <v>310</v>
      </c>
      <c r="D127" s="20">
        <f t="shared" si="17"/>
        <v>0</v>
      </c>
      <c r="E127" s="20"/>
      <c r="F127" s="20"/>
      <c r="G127" s="20"/>
      <c r="H127" s="20"/>
      <c r="I127" s="20"/>
      <c r="J127" s="20"/>
      <c r="K127" s="20"/>
      <c r="L127" s="20"/>
      <c r="M127" s="20"/>
      <c r="N127" s="20">
        <f t="shared" si="19"/>
        <v>0</v>
      </c>
      <c r="O127" s="60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</row>
    <row r="128" spans="1:45" ht="18.75" hidden="1">
      <c r="A128" s="63" t="s">
        <v>73</v>
      </c>
      <c r="B128" s="1" t="s">
        <v>76</v>
      </c>
      <c r="C128" s="48">
        <v>226</v>
      </c>
      <c r="D128" s="20">
        <f t="shared" si="17"/>
        <v>0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>
        <f t="shared" si="19"/>
        <v>0</v>
      </c>
      <c r="O128" s="60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</row>
    <row r="129" spans="1:45" ht="33" hidden="1">
      <c r="A129" s="63" t="s">
        <v>74</v>
      </c>
      <c r="B129" s="1" t="s">
        <v>77</v>
      </c>
      <c r="C129" s="48">
        <v>226</v>
      </c>
      <c r="D129" s="20">
        <f t="shared" si="17"/>
        <v>0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>
        <f t="shared" si="19"/>
        <v>0</v>
      </c>
      <c r="O129" s="60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</row>
    <row r="130" spans="1:45" ht="33" hidden="1">
      <c r="A130" s="63" t="s">
        <v>75</v>
      </c>
      <c r="B130" s="1" t="s">
        <v>78</v>
      </c>
      <c r="C130" s="48">
        <v>226</v>
      </c>
      <c r="D130" s="20">
        <f t="shared" si="17"/>
        <v>0</v>
      </c>
      <c r="E130" s="20"/>
      <c r="F130" s="20"/>
      <c r="G130" s="20"/>
      <c r="H130" s="20"/>
      <c r="I130" s="20"/>
      <c r="J130" s="20"/>
      <c r="K130" s="20"/>
      <c r="L130" s="20"/>
      <c r="M130" s="20"/>
      <c r="N130" s="20">
        <f t="shared" si="19"/>
        <v>0</v>
      </c>
      <c r="O130" s="60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</row>
    <row r="131" spans="1:45" s="18" customFormat="1" ht="51.75">
      <c r="A131" s="64" t="s">
        <v>79</v>
      </c>
      <c r="B131" s="2" t="s">
        <v>203</v>
      </c>
      <c r="C131" s="45"/>
      <c r="D131" s="15">
        <f t="shared" si="17"/>
        <v>0</v>
      </c>
      <c r="E131" s="15">
        <f>SUM(E132)</f>
        <v>0</v>
      </c>
      <c r="F131" s="15">
        <f t="shared" ref="F131:O131" si="29">SUM(F132)</f>
        <v>0</v>
      </c>
      <c r="G131" s="15">
        <f t="shared" si="29"/>
        <v>0</v>
      </c>
      <c r="H131" s="15">
        <f t="shared" si="29"/>
        <v>0</v>
      </c>
      <c r="I131" s="15">
        <f t="shared" si="29"/>
        <v>0</v>
      </c>
      <c r="J131" s="15">
        <f t="shared" si="29"/>
        <v>0</v>
      </c>
      <c r="K131" s="15">
        <f t="shared" si="29"/>
        <v>0</v>
      </c>
      <c r="L131" s="15">
        <f t="shared" si="29"/>
        <v>0</v>
      </c>
      <c r="M131" s="15">
        <f t="shared" si="29"/>
        <v>0</v>
      </c>
      <c r="N131" s="15">
        <f t="shared" si="29"/>
        <v>0</v>
      </c>
      <c r="O131" s="59">
        <f t="shared" si="29"/>
        <v>0</v>
      </c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</row>
    <row r="132" spans="1:45" ht="18.75">
      <c r="A132" s="63" t="s">
        <v>80</v>
      </c>
      <c r="B132" s="1" t="s">
        <v>81</v>
      </c>
      <c r="C132" s="48">
        <v>226</v>
      </c>
      <c r="D132" s="20">
        <f t="shared" si="17"/>
        <v>0</v>
      </c>
      <c r="E132" s="20"/>
      <c r="F132" s="20"/>
      <c r="G132" s="20"/>
      <c r="H132" s="20"/>
      <c r="I132" s="20"/>
      <c r="J132" s="20"/>
      <c r="K132" s="20"/>
      <c r="L132" s="20"/>
      <c r="M132" s="20"/>
      <c r="N132" s="20">
        <f t="shared" si="19"/>
        <v>0</v>
      </c>
      <c r="O132" s="60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</row>
    <row r="133" spans="1:45" ht="18.75" hidden="1">
      <c r="A133" s="43"/>
      <c r="B133" s="37"/>
      <c r="C133" s="38"/>
      <c r="D133" s="20">
        <f t="shared" si="17"/>
        <v>0</v>
      </c>
      <c r="E133" s="20"/>
      <c r="F133" s="20"/>
      <c r="G133" s="20"/>
      <c r="H133" s="20"/>
      <c r="I133" s="20"/>
      <c r="J133" s="20"/>
      <c r="K133" s="20"/>
      <c r="L133" s="20"/>
      <c r="M133" s="20"/>
      <c r="N133" s="20">
        <f t="shared" si="19"/>
        <v>0</v>
      </c>
      <c r="O133" s="60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</row>
    <row r="134" spans="1:45" ht="18.75" hidden="1">
      <c r="A134" s="43"/>
      <c r="B134" s="37"/>
      <c r="C134" s="38"/>
      <c r="D134" s="20">
        <f t="shared" si="17"/>
        <v>0</v>
      </c>
      <c r="E134" s="20"/>
      <c r="F134" s="20"/>
      <c r="G134" s="20"/>
      <c r="H134" s="20"/>
      <c r="I134" s="20"/>
      <c r="J134" s="20"/>
      <c r="K134" s="20"/>
      <c r="L134" s="20"/>
      <c r="M134" s="20"/>
      <c r="N134" s="20">
        <f t="shared" si="19"/>
        <v>0</v>
      </c>
      <c r="O134" s="60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</row>
    <row r="135" spans="1:45" ht="18.75" hidden="1">
      <c r="A135" s="43"/>
      <c r="B135" s="37"/>
      <c r="C135" s="38"/>
      <c r="D135" s="20">
        <f t="shared" si="17"/>
        <v>0</v>
      </c>
      <c r="E135" s="20"/>
      <c r="F135" s="20"/>
      <c r="G135" s="20"/>
      <c r="H135" s="20"/>
      <c r="I135" s="20"/>
      <c r="J135" s="20"/>
      <c r="K135" s="20"/>
      <c r="L135" s="20"/>
      <c r="M135" s="20"/>
      <c r="N135" s="20">
        <f t="shared" si="19"/>
        <v>0</v>
      </c>
      <c r="O135" s="60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</row>
    <row r="136" spans="1:45" ht="18.75" hidden="1">
      <c r="A136" s="43"/>
      <c r="B136" s="37"/>
      <c r="C136" s="38"/>
      <c r="D136" s="20">
        <f t="shared" si="17"/>
        <v>0</v>
      </c>
      <c r="E136" s="20"/>
      <c r="F136" s="20"/>
      <c r="G136" s="20"/>
      <c r="H136" s="20"/>
      <c r="I136" s="20"/>
      <c r="J136" s="20"/>
      <c r="K136" s="20"/>
      <c r="L136" s="20"/>
      <c r="M136" s="20"/>
      <c r="N136" s="20">
        <f t="shared" si="19"/>
        <v>0</v>
      </c>
      <c r="O136" s="60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</row>
    <row r="137" spans="1:45" ht="18.75" hidden="1">
      <c r="A137" s="43"/>
      <c r="B137" s="37"/>
      <c r="C137" s="38"/>
      <c r="D137" s="20">
        <f t="shared" si="17"/>
        <v>0</v>
      </c>
      <c r="E137" s="20"/>
      <c r="F137" s="20"/>
      <c r="G137" s="20"/>
      <c r="H137" s="20"/>
      <c r="I137" s="20"/>
      <c r="J137" s="20"/>
      <c r="K137" s="20"/>
      <c r="L137" s="20"/>
      <c r="M137" s="20"/>
      <c r="N137" s="20">
        <f t="shared" si="19"/>
        <v>0</v>
      </c>
      <c r="O137" s="60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</row>
    <row r="138" spans="1:45" ht="18.75" hidden="1">
      <c r="A138" s="43"/>
      <c r="B138" s="37"/>
      <c r="C138" s="38"/>
      <c r="D138" s="20">
        <f t="shared" si="17"/>
        <v>0</v>
      </c>
      <c r="E138" s="20"/>
      <c r="F138" s="20"/>
      <c r="G138" s="20"/>
      <c r="H138" s="20"/>
      <c r="I138" s="20"/>
      <c r="J138" s="20"/>
      <c r="K138" s="20"/>
      <c r="L138" s="20"/>
      <c r="M138" s="20"/>
      <c r="N138" s="20">
        <f t="shared" si="19"/>
        <v>0</v>
      </c>
      <c r="O138" s="60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</row>
    <row r="139" spans="1:45" s="18" customFormat="1" ht="51.75">
      <c r="A139" s="64" t="s">
        <v>82</v>
      </c>
      <c r="B139" s="2" t="s">
        <v>247</v>
      </c>
      <c r="C139" s="45"/>
      <c r="D139" s="15">
        <f t="shared" si="17"/>
        <v>200000</v>
      </c>
      <c r="E139" s="15">
        <f>SUM(E140+E144+E147+E151+E152)</f>
        <v>200000</v>
      </c>
      <c r="F139" s="15">
        <f>SUM(F140+F144+F147+F151+F152)</f>
        <v>0</v>
      </c>
      <c r="G139" s="15">
        <f t="shared" ref="G139:O139" si="30">SUM(G140+G144+G147+G151+G152)</f>
        <v>0</v>
      </c>
      <c r="H139" s="15">
        <f t="shared" si="30"/>
        <v>0</v>
      </c>
      <c r="I139" s="15">
        <f t="shared" si="30"/>
        <v>0</v>
      </c>
      <c r="J139" s="15">
        <f t="shared" si="30"/>
        <v>0</v>
      </c>
      <c r="K139" s="15">
        <f t="shared" si="30"/>
        <v>0</v>
      </c>
      <c r="L139" s="15">
        <f t="shared" si="30"/>
        <v>0</v>
      </c>
      <c r="M139" s="15">
        <f t="shared" si="30"/>
        <v>0</v>
      </c>
      <c r="N139" s="15">
        <f t="shared" si="30"/>
        <v>200000</v>
      </c>
      <c r="O139" s="59">
        <f t="shared" si="30"/>
        <v>0</v>
      </c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</row>
    <row r="140" spans="1:45" ht="18.75">
      <c r="A140" s="63" t="s">
        <v>83</v>
      </c>
      <c r="B140" s="1" t="s">
        <v>222</v>
      </c>
      <c r="C140" s="48"/>
      <c r="D140" s="20">
        <f>E140+F140+G140+H140+I140+J140+L140+M140+K140</f>
        <v>200000</v>
      </c>
      <c r="E140" s="20">
        <f>SUM(E141:E143)</f>
        <v>200000</v>
      </c>
      <c r="F140" s="20">
        <f t="shared" ref="F140:O140" si="31">SUM(F141:F143)</f>
        <v>0</v>
      </c>
      <c r="G140" s="20">
        <f t="shared" si="31"/>
        <v>0</v>
      </c>
      <c r="H140" s="20">
        <f t="shared" si="31"/>
        <v>0</v>
      </c>
      <c r="I140" s="20">
        <f t="shared" si="31"/>
        <v>0</v>
      </c>
      <c r="J140" s="20">
        <f t="shared" si="31"/>
        <v>0</v>
      </c>
      <c r="K140" s="20">
        <f t="shared" si="31"/>
        <v>0</v>
      </c>
      <c r="L140" s="20">
        <f t="shared" si="31"/>
        <v>0</v>
      </c>
      <c r="M140" s="20">
        <f t="shared" si="31"/>
        <v>0</v>
      </c>
      <c r="N140" s="20">
        <f t="shared" si="31"/>
        <v>200000</v>
      </c>
      <c r="O140" s="60">
        <f t="shared" si="31"/>
        <v>0</v>
      </c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</row>
    <row r="141" spans="1:45" ht="33">
      <c r="A141" s="63"/>
      <c r="B141" s="1" t="s">
        <v>244</v>
      </c>
      <c r="C141" s="48">
        <v>310</v>
      </c>
      <c r="D141" s="20">
        <f t="shared" si="17"/>
        <v>0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>
        <f t="shared" si="19"/>
        <v>0</v>
      </c>
      <c r="O141" s="60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</row>
    <row r="142" spans="1:45" ht="18.75">
      <c r="A142" s="63"/>
      <c r="B142" s="1" t="s">
        <v>223</v>
      </c>
      <c r="C142" s="48">
        <v>310</v>
      </c>
      <c r="D142" s="20">
        <f t="shared" si="17"/>
        <v>194000</v>
      </c>
      <c r="E142" s="20">
        <v>194000</v>
      </c>
      <c r="F142" s="20"/>
      <c r="G142" s="20"/>
      <c r="H142" s="20"/>
      <c r="I142" s="20"/>
      <c r="J142" s="20"/>
      <c r="K142" s="20"/>
      <c r="L142" s="20"/>
      <c r="M142" s="20"/>
      <c r="N142" s="20">
        <f t="shared" si="19"/>
        <v>194000</v>
      </c>
      <c r="O142" s="60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</row>
    <row r="143" spans="1:45" ht="18.75">
      <c r="A143" s="63"/>
      <c r="B143" s="1" t="s">
        <v>224</v>
      </c>
      <c r="C143" s="48">
        <v>226</v>
      </c>
      <c r="D143" s="20">
        <f t="shared" si="17"/>
        <v>6000</v>
      </c>
      <c r="E143" s="20">
        <v>6000</v>
      </c>
      <c r="F143" s="20"/>
      <c r="G143" s="20"/>
      <c r="H143" s="20"/>
      <c r="I143" s="20"/>
      <c r="J143" s="20"/>
      <c r="K143" s="20"/>
      <c r="L143" s="20"/>
      <c r="M143" s="20"/>
      <c r="N143" s="20">
        <f t="shared" si="19"/>
        <v>6000</v>
      </c>
      <c r="O143" s="60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</row>
    <row r="144" spans="1:45" ht="18.75">
      <c r="A144" s="63" t="s">
        <v>84</v>
      </c>
      <c r="B144" s="1" t="s">
        <v>225</v>
      </c>
      <c r="C144" s="48"/>
      <c r="D144" s="20">
        <f t="shared" si="17"/>
        <v>0</v>
      </c>
      <c r="E144" s="20">
        <f>SUM(E145:E146)</f>
        <v>0</v>
      </c>
      <c r="F144" s="20">
        <f t="shared" ref="F144:O144" si="32">SUM(F145:F146)</f>
        <v>0</v>
      </c>
      <c r="G144" s="20">
        <f t="shared" si="32"/>
        <v>0</v>
      </c>
      <c r="H144" s="20">
        <f t="shared" si="32"/>
        <v>0</v>
      </c>
      <c r="I144" s="20">
        <f t="shared" si="32"/>
        <v>0</v>
      </c>
      <c r="J144" s="20">
        <f t="shared" si="32"/>
        <v>0</v>
      </c>
      <c r="K144" s="20">
        <f t="shared" si="32"/>
        <v>0</v>
      </c>
      <c r="L144" s="20">
        <f t="shared" si="32"/>
        <v>0</v>
      </c>
      <c r="M144" s="20">
        <f t="shared" si="32"/>
        <v>0</v>
      </c>
      <c r="N144" s="20">
        <f t="shared" si="32"/>
        <v>0</v>
      </c>
      <c r="O144" s="60">
        <f t="shared" si="32"/>
        <v>0</v>
      </c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</row>
    <row r="145" spans="1:45" ht="18.75">
      <c r="A145" s="63"/>
      <c r="B145" s="1" t="s">
        <v>224</v>
      </c>
      <c r="C145" s="48">
        <v>226</v>
      </c>
      <c r="D145" s="20">
        <f t="shared" si="17"/>
        <v>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>
        <f t="shared" si="19"/>
        <v>0</v>
      </c>
      <c r="O145" s="60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</row>
    <row r="146" spans="1:45" ht="18.75">
      <c r="A146" s="63"/>
      <c r="B146" s="1" t="s">
        <v>88</v>
      </c>
      <c r="C146" s="48">
        <v>226</v>
      </c>
      <c r="D146" s="20">
        <f t="shared" ref="D146:D172" si="33">E146+F146+G146+H146+I146+J146+L146+M146+K146</f>
        <v>0</v>
      </c>
      <c r="E146" s="20"/>
      <c r="F146" s="20"/>
      <c r="G146" s="20"/>
      <c r="H146" s="20"/>
      <c r="I146" s="20"/>
      <c r="J146" s="20"/>
      <c r="K146" s="20"/>
      <c r="L146" s="20"/>
      <c r="M146" s="20"/>
      <c r="N146" s="20">
        <f t="shared" si="19"/>
        <v>0</v>
      </c>
      <c r="O146" s="60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</row>
    <row r="147" spans="1:45" ht="18.75">
      <c r="A147" s="63" t="s">
        <v>85</v>
      </c>
      <c r="B147" s="1" t="s">
        <v>226</v>
      </c>
      <c r="C147" s="48"/>
      <c r="D147" s="20">
        <f t="shared" si="33"/>
        <v>0</v>
      </c>
      <c r="E147" s="20">
        <f>SUM(E148:E150)</f>
        <v>0</v>
      </c>
      <c r="F147" s="20">
        <f t="shared" ref="F147:O147" si="34">SUM(F148:F150)</f>
        <v>0</v>
      </c>
      <c r="G147" s="20">
        <f t="shared" si="34"/>
        <v>0</v>
      </c>
      <c r="H147" s="20">
        <f t="shared" si="34"/>
        <v>0</v>
      </c>
      <c r="I147" s="20">
        <f t="shared" si="34"/>
        <v>0</v>
      </c>
      <c r="J147" s="20">
        <f t="shared" si="34"/>
        <v>0</v>
      </c>
      <c r="K147" s="20">
        <f t="shared" si="34"/>
        <v>0</v>
      </c>
      <c r="L147" s="20">
        <f t="shared" si="34"/>
        <v>0</v>
      </c>
      <c r="M147" s="20">
        <f t="shared" si="34"/>
        <v>0</v>
      </c>
      <c r="N147" s="20">
        <f t="shared" si="34"/>
        <v>0</v>
      </c>
      <c r="O147" s="60">
        <f t="shared" si="34"/>
        <v>0</v>
      </c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</row>
    <row r="148" spans="1:45" ht="18.75">
      <c r="A148" s="63"/>
      <c r="B148" s="1" t="s">
        <v>227</v>
      </c>
      <c r="C148" s="48">
        <v>310</v>
      </c>
      <c r="D148" s="20">
        <f t="shared" si="33"/>
        <v>0</v>
      </c>
      <c r="E148" s="20"/>
      <c r="F148" s="20"/>
      <c r="G148" s="20"/>
      <c r="H148" s="20"/>
      <c r="I148" s="20"/>
      <c r="J148" s="20"/>
      <c r="K148" s="20"/>
      <c r="L148" s="20"/>
      <c r="M148" s="20"/>
      <c r="N148" s="20">
        <f t="shared" ref="N148:N172" si="35">D148</f>
        <v>0</v>
      </c>
      <c r="O148" s="60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</row>
    <row r="149" spans="1:45" ht="18.75">
      <c r="A149" s="63"/>
      <c r="B149" s="1" t="s">
        <v>227</v>
      </c>
      <c r="C149" s="48">
        <v>226</v>
      </c>
      <c r="D149" s="20">
        <f t="shared" si="33"/>
        <v>0</v>
      </c>
      <c r="E149" s="20"/>
      <c r="F149" s="20"/>
      <c r="G149" s="20"/>
      <c r="H149" s="20"/>
      <c r="I149" s="20"/>
      <c r="J149" s="20"/>
      <c r="K149" s="20"/>
      <c r="L149" s="20"/>
      <c r="M149" s="20"/>
      <c r="N149" s="20">
        <f t="shared" si="35"/>
        <v>0</v>
      </c>
      <c r="O149" s="60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</row>
    <row r="150" spans="1:45" ht="18.75">
      <c r="A150" s="63"/>
      <c r="B150" s="1" t="s">
        <v>89</v>
      </c>
      <c r="C150" s="48">
        <v>226</v>
      </c>
      <c r="D150" s="20">
        <f t="shared" si="33"/>
        <v>0</v>
      </c>
      <c r="E150" s="20"/>
      <c r="F150" s="20"/>
      <c r="G150" s="20"/>
      <c r="H150" s="20"/>
      <c r="I150" s="20"/>
      <c r="J150" s="20"/>
      <c r="K150" s="20"/>
      <c r="L150" s="20"/>
      <c r="M150" s="20"/>
      <c r="N150" s="20">
        <f t="shared" si="35"/>
        <v>0</v>
      </c>
      <c r="O150" s="60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</row>
    <row r="151" spans="1:45" ht="18.75">
      <c r="A151" s="63" t="s">
        <v>86</v>
      </c>
      <c r="B151" s="1" t="s">
        <v>228</v>
      </c>
      <c r="C151" s="48">
        <v>226</v>
      </c>
      <c r="D151" s="20">
        <f t="shared" si="33"/>
        <v>0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>
        <f t="shared" si="35"/>
        <v>0</v>
      </c>
      <c r="O151" s="60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</row>
    <row r="152" spans="1:45" ht="18.75">
      <c r="A152" s="63" t="s">
        <v>87</v>
      </c>
      <c r="B152" s="1" t="s">
        <v>229</v>
      </c>
      <c r="C152" s="48"/>
      <c r="D152" s="20">
        <f t="shared" si="33"/>
        <v>0</v>
      </c>
      <c r="E152" s="20">
        <f>SUM(E153:E157)</f>
        <v>0</v>
      </c>
      <c r="F152" s="20">
        <f t="shared" ref="F152:O152" si="36">SUM(F153:F157)</f>
        <v>0</v>
      </c>
      <c r="G152" s="20">
        <f t="shared" si="36"/>
        <v>0</v>
      </c>
      <c r="H152" s="20">
        <f t="shared" si="36"/>
        <v>0</v>
      </c>
      <c r="I152" s="20">
        <f t="shared" si="36"/>
        <v>0</v>
      </c>
      <c r="J152" s="20">
        <f t="shared" si="36"/>
        <v>0</v>
      </c>
      <c r="K152" s="20">
        <f t="shared" si="36"/>
        <v>0</v>
      </c>
      <c r="L152" s="20">
        <f t="shared" si="36"/>
        <v>0</v>
      </c>
      <c r="M152" s="20">
        <f t="shared" si="36"/>
        <v>0</v>
      </c>
      <c r="N152" s="20">
        <f t="shared" si="35"/>
        <v>0</v>
      </c>
      <c r="O152" s="60">
        <f t="shared" si="36"/>
        <v>0</v>
      </c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</row>
    <row r="153" spans="1:45" ht="18.75">
      <c r="A153" s="63"/>
      <c r="B153" s="1" t="s">
        <v>235</v>
      </c>
      <c r="C153" s="48">
        <v>310</v>
      </c>
      <c r="D153" s="20">
        <f t="shared" si="33"/>
        <v>0</v>
      </c>
      <c r="E153" s="20"/>
      <c r="F153" s="20"/>
      <c r="G153" s="20"/>
      <c r="H153" s="20"/>
      <c r="I153" s="20"/>
      <c r="J153" s="20"/>
      <c r="K153" s="20"/>
      <c r="L153" s="20"/>
      <c r="M153" s="20"/>
      <c r="N153" s="20">
        <f t="shared" si="35"/>
        <v>0</v>
      </c>
      <c r="O153" s="60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</row>
    <row r="154" spans="1:45" ht="33">
      <c r="A154" s="63"/>
      <c r="B154" s="1" t="s">
        <v>236</v>
      </c>
      <c r="C154" s="48">
        <v>310</v>
      </c>
      <c r="D154" s="20">
        <f t="shared" si="33"/>
        <v>0</v>
      </c>
      <c r="E154" s="20"/>
      <c r="F154" s="20"/>
      <c r="G154" s="20"/>
      <c r="H154" s="20"/>
      <c r="I154" s="20"/>
      <c r="J154" s="20"/>
      <c r="K154" s="20"/>
      <c r="L154" s="20"/>
      <c r="M154" s="20"/>
      <c r="N154" s="20">
        <f t="shared" si="35"/>
        <v>0</v>
      </c>
      <c r="O154" s="60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</row>
    <row r="155" spans="1:45" ht="33">
      <c r="A155" s="63"/>
      <c r="B155" s="1" t="s">
        <v>236</v>
      </c>
      <c r="C155" s="48">
        <v>226</v>
      </c>
      <c r="D155" s="20">
        <f t="shared" si="33"/>
        <v>0</v>
      </c>
      <c r="E155" s="20"/>
      <c r="F155" s="20"/>
      <c r="G155" s="20"/>
      <c r="H155" s="20"/>
      <c r="I155" s="20"/>
      <c r="J155" s="20"/>
      <c r="K155" s="20"/>
      <c r="L155" s="20"/>
      <c r="M155" s="20"/>
      <c r="N155" s="20">
        <f t="shared" si="35"/>
        <v>0</v>
      </c>
      <c r="O155" s="60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</row>
    <row r="156" spans="1:45" ht="18.75">
      <c r="A156" s="63"/>
      <c r="B156" s="1" t="s">
        <v>237</v>
      </c>
      <c r="C156" s="48">
        <v>310</v>
      </c>
      <c r="D156" s="20">
        <f t="shared" si="33"/>
        <v>0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>
        <f t="shared" si="35"/>
        <v>0</v>
      </c>
      <c r="O156" s="60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</row>
    <row r="157" spans="1:45" ht="18.75" hidden="1">
      <c r="A157" s="63"/>
      <c r="B157" s="1" t="s">
        <v>237</v>
      </c>
      <c r="C157" s="48">
        <v>226</v>
      </c>
      <c r="D157" s="20">
        <f t="shared" si="33"/>
        <v>0</v>
      </c>
      <c r="E157" s="20"/>
      <c r="F157" s="20"/>
      <c r="G157" s="20"/>
      <c r="H157" s="20"/>
      <c r="I157" s="20"/>
      <c r="J157" s="20"/>
      <c r="K157" s="20"/>
      <c r="L157" s="20"/>
      <c r="M157" s="20"/>
      <c r="N157" s="20">
        <f t="shared" si="35"/>
        <v>0</v>
      </c>
      <c r="O157" s="60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</row>
    <row r="158" spans="1:45" ht="51.75" hidden="1">
      <c r="A158" s="64" t="s">
        <v>90</v>
      </c>
      <c r="B158" s="2" t="s">
        <v>204</v>
      </c>
      <c r="C158" s="54"/>
      <c r="D158" s="15">
        <f t="shared" si="33"/>
        <v>0</v>
      </c>
      <c r="E158" s="15">
        <f>SUM(E159+E163)</f>
        <v>0</v>
      </c>
      <c r="F158" s="15">
        <f t="shared" ref="F158:O158" si="37">SUM(F159+F163)</f>
        <v>0</v>
      </c>
      <c r="G158" s="15">
        <f t="shared" si="37"/>
        <v>0</v>
      </c>
      <c r="H158" s="15">
        <f t="shared" si="37"/>
        <v>0</v>
      </c>
      <c r="I158" s="15">
        <f t="shared" si="37"/>
        <v>0</v>
      </c>
      <c r="J158" s="15">
        <f t="shared" si="37"/>
        <v>0</v>
      </c>
      <c r="K158" s="15">
        <f t="shared" si="37"/>
        <v>0</v>
      </c>
      <c r="L158" s="15">
        <f t="shared" si="37"/>
        <v>0</v>
      </c>
      <c r="M158" s="15">
        <f t="shared" si="37"/>
        <v>0</v>
      </c>
      <c r="N158" s="15">
        <f t="shared" si="37"/>
        <v>0</v>
      </c>
      <c r="O158" s="59">
        <f t="shared" si="37"/>
        <v>0</v>
      </c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</row>
    <row r="159" spans="1:45" ht="33" hidden="1">
      <c r="A159" s="63" t="s">
        <v>91</v>
      </c>
      <c r="B159" s="1" t="s">
        <v>92</v>
      </c>
      <c r="C159" s="48"/>
      <c r="D159" s="20">
        <f t="shared" si="33"/>
        <v>0</v>
      </c>
      <c r="E159" s="20">
        <f>SUM(E160:E162)</f>
        <v>0</v>
      </c>
      <c r="F159" s="20">
        <f t="shared" ref="F159:O159" si="38">SUM(F160:F162)</f>
        <v>0</v>
      </c>
      <c r="G159" s="20">
        <f t="shared" si="38"/>
        <v>0</v>
      </c>
      <c r="H159" s="20">
        <f t="shared" si="38"/>
        <v>0</v>
      </c>
      <c r="I159" s="20">
        <f t="shared" si="38"/>
        <v>0</v>
      </c>
      <c r="J159" s="20">
        <f t="shared" si="38"/>
        <v>0</v>
      </c>
      <c r="K159" s="20">
        <f t="shared" si="38"/>
        <v>0</v>
      </c>
      <c r="L159" s="20">
        <f t="shared" si="38"/>
        <v>0</v>
      </c>
      <c r="M159" s="20">
        <f t="shared" si="38"/>
        <v>0</v>
      </c>
      <c r="N159" s="20">
        <f t="shared" si="38"/>
        <v>0</v>
      </c>
      <c r="O159" s="60">
        <f t="shared" si="38"/>
        <v>0</v>
      </c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</row>
    <row r="160" spans="1:45" ht="18.75" hidden="1">
      <c r="A160" s="63"/>
      <c r="B160" s="1" t="s">
        <v>230</v>
      </c>
      <c r="C160" s="48">
        <v>211</v>
      </c>
      <c r="D160" s="20">
        <f t="shared" si="33"/>
        <v>0</v>
      </c>
      <c r="E160" s="20"/>
      <c r="F160" s="20"/>
      <c r="G160" s="20"/>
      <c r="H160" s="20"/>
      <c r="I160" s="20"/>
      <c r="J160" s="20"/>
      <c r="K160" s="20"/>
      <c r="L160" s="20"/>
      <c r="M160" s="20"/>
      <c r="N160" s="20">
        <f t="shared" si="35"/>
        <v>0</v>
      </c>
      <c r="O160" s="60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</row>
    <row r="161" spans="1:45" ht="18.75" hidden="1">
      <c r="A161" s="63"/>
      <c r="B161" s="1" t="s">
        <v>231</v>
      </c>
      <c r="C161" s="48">
        <v>212</v>
      </c>
      <c r="D161" s="20">
        <f t="shared" si="33"/>
        <v>0</v>
      </c>
      <c r="E161" s="20"/>
      <c r="F161" s="20"/>
      <c r="G161" s="20"/>
      <c r="H161" s="20"/>
      <c r="I161" s="20"/>
      <c r="J161" s="20"/>
      <c r="K161" s="20"/>
      <c r="L161" s="20"/>
      <c r="M161" s="20"/>
      <c r="N161" s="20">
        <f t="shared" si="35"/>
        <v>0</v>
      </c>
      <c r="O161" s="60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</row>
    <row r="162" spans="1:45" ht="18.75" hidden="1">
      <c r="A162" s="63"/>
      <c r="B162" s="1" t="s">
        <v>232</v>
      </c>
      <c r="C162" s="48">
        <v>213</v>
      </c>
      <c r="D162" s="20">
        <f t="shared" si="33"/>
        <v>0</v>
      </c>
      <c r="E162" s="20"/>
      <c r="F162" s="20"/>
      <c r="G162" s="20"/>
      <c r="H162" s="20"/>
      <c r="I162" s="20"/>
      <c r="J162" s="20"/>
      <c r="K162" s="20"/>
      <c r="L162" s="20"/>
      <c r="M162" s="20"/>
      <c r="N162" s="20">
        <f t="shared" si="35"/>
        <v>0</v>
      </c>
      <c r="O162" s="60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</row>
    <row r="163" spans="1:45" ht="18.75" hidden="1">
      <c r="A163" s="63" t="s">
        <v>93</v>
      </c>
      <c r="B163" s="1" t="s">
        <v>94</v>
      </c>
      <c r="C163" s="48">
        <v>310</v>
      </c>
      <c r="D163" s="20">
        <f t="shared" si="33"/>
        <v>0</v>
      </c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60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</row>
    <row r="164" spans="1:45" ht="34.5" hidden="1">
      <c r="A164" s="64" t="s">
        <v>95</v>
      </c>
      <c r="B164" s="2" t="s">
        <v>205</v>
      </c>
      <c r="C164" s="54"/>
      <c r="D164" s="15">
        <f t="shared" si="33"/>
        <v>0</v>
      </c>
      <c r="E164" s="15">
        <f>SUM(E165:E166)</f>
        <v>0</v>
      </c>
      <c r="F164" s="15">
        <f t="shared" ref="F164:O164" si="39">SUM(F165:F166)</f>
        <v>0</v>
      </c>
      <c r="G164" s="15">
        <f t="shared" si="39"/>
        <v>0</v>
      </c>
      <c r="H164" s="15">
        <f t="shared" si="39"/>
        <v>0</v>
      </c>
      <c r="I164" s="15">
        <f t="shared" si="39"/>
        <v>0</v>
      </c>
      <c r="J164" s="15">
        <f t="shared" si="39"/>
        <v>0</v>
      </c>
      <c r="K164" s="15">
        <f t="shared" si="39"/>
        <v>0</v>
      </c>
      <c r="L164" s="15">
        <f t="shared" si="39"/>
        <v>0</v>
      </c>
      <c r="M164" s="15">
        <f t="shared" si="39"/>
        <v>0</v>
      </c>
      <c r="N164" s="15">
        <f t="shared" si="39"/>
        <v>0</v>
      </c>
      <c r="O164" s="59">
        <f t="shared" si="39"/>
        <v>0</v>
      </c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</row>
    <row r="165" spans="1:45" ht="18.75" hidden="1">
      <c r="A165" s="63" t="s">
        <v>96</v>
      </c>
      <c r="B165" s="1" t="s">
        <v>220</v>
      </c>
      <c r="C165" s="48">
        <v>226</v>
      </c>
      <c r="D165" s="20">
        <f t="shared" si="33"/>
        <v>0</v>
      </c>
      <c r="E165" s="20"/>
      <c r="F165" s="20"/>
      <c r="G165" s="20"/>
      <c r="H165" s="20"/>
      <c r="I165" s="20"/>
      <c r="J165" s="20"/>
      <c r="K165" s="20"/>
      <c r="L165" s="20"/>
      <c r="M165" s="20"/>
      <c r="N165" s="20">
        <f t="shared" si="35"/>
        <v>0</v>
      </c>
      <c r="O165" s="60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</row>
    <row r="166" spans="1:45" ht="18.75" hidden="1">
      <c r="A166" s="63" t="s">
        <v>97</v>
      </c>
      <c r="B166" s="1" t="s">
        <v>67</v>
      </c>
      <c r="C166" s="48">
        <v>310</v>
      </c>
      <c r="D166" s="20">
        <f t="shared" si="33"/>
        <v>0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>
        <f t="shared" si="35"/>
        <v>0</v>
      </c>
      <c r="O166" s="60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</row>
    <row r="167" spans="1:45" ht="18.75" hidden="1">
      <c r="A167" s="43"/>
      <c r="B167" s="37"/>
      <c r="C167" s="38"/>
      <c r="D167" s="20">
        <f t="shared" si="33"/>
        <v>0</v>
      </c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60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</row>
    <row r="168" spans="1:45" ht="18.75" hidden="1">
      <c r="A168" s="43"/>
      <c r="B168" s="37"/>
      <c r="C168" s="38"/>
      <c r="D168" s="20">
        <f t="shared" si="33"/>
        <v>0</v>
      </c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60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</row>
    <row r="169" spans="1:45" ht="18.75" hidden="1">
      <c r="A169" s="43"/>
      <c r="B169" s="37"/>
      <c r="C169" s="38"/>
      <c r="D169" s="20">
        <f t="shared" si="33"/>
        <v>0</v>
      </c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60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</row>
    <row r="170" spans="1:45" ht="34.5" hidden="1">
      <c r="A170" s="64" t="s">
        <v>98</v>
      </c>
      <c r="B170" s="2" t="s">
        <v>206</v>
      </c>
      <c r="C170" s="46"/>
      <c r="D170" s="15">
        <f t="shared" si="33"/>
        <v>0</v>
      </c>
      <c r="E170" s="15">
        <f>E171+E172+E173+E174+E175+E176</f>
        <v>0</v>
      </c>
      <c r="F170" s="15">
        <f t="shared" ref="F170:L170" si="40">F171+F172+F173+F174+F175+F176</f>
        <v>0</v>
      </c>
      <c r="G170" s="15">
        <f t="shared" si="40"/>
        <v>0</v>
      </c>
      <c r="H170" s="15">
        <f t="shared" si="40"/>
        <v>0</v>
      </c>
      <c r="I170" s="15">
        <f t="shared" si="40"/>
        <v>0</v>
      </c>
      <c r="J170" s="15">
        <f t="shared" si="40"/>
        <v>0</v>
      </c>
      <c r="K170" s="15"/>
      <c r="L170" s="15">
        <f t="shared" si="40"/>
        <v>0</v>
      </c>
      <c r="M170" s="15">
        <f>M171+M172+M173+M174+M175+M176</f>
        <v>0</v>
      </c>
      <c r="N170" s="15">
        <f t="shared" si="35"/>
        <v>0</v>
      </c>
      <c r="O170" s="60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</row>
    <row r="171" spans="1:45" ht="18.75" hidden="1">
      <c r="A171" s="63" t="s">
        <v>99</v>
      </c>
      <c r="B171" s="1" t="s">
        <v>218</v>
      </c>
      <c r="C171" s="48">
        <v>226</v>
      </c>
      <c r="D171" s="20">
        <f t="shared" si="33"/>
        <v>0</v>
      </c>
      <c r="E171" s="20"/>
      <c r="F171" s="20"/>
      <c r="G171" s="20"/>
      <c r="H171" s="20"/>
      <c r="I171" s="20"/>
      <c r="J171" s="20"/>
      <c r="K171" s="20"/>
      <c r="L171" s="20"/>
      <c r="M171" s="20"/>
      <c r="N171" s="20">
        <f t="shared" si="35"/>
        <v>0</v>
      </c>
      <c r="O171" s="60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</row>
    <row r="172" spans="1:45" ht="18.75" hidden="1">
      <c r="A172" s="63" t="s">
        <v>100</v>
      </c>
      <c r="B172" s="1" t="s">
        <v>219</v>
      </c>
      <c r="C172" s="48">
        <v>226</v>
      </c>
      <c r="D172" s="20">
        <f t="shared" si="33"/>
        <v>0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>
        <f t="shared" si="35"/>
        <v>0</v>
      </c>
      <c r="O172" s="60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</row>
    <row r="173" spans="1:45" ht="18.75" hidden="1">
      <c r="A173" s="43"/>
      <c r="B173" s="37"/>
      <c r="C173" s="38"/>
      <c r="D173" s="20">
        <f t="shared" ref="D173:D215" si="41">E173+F173+G173+H173+I173+J173+L173+M173+K173</f>
        <v>0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>
        <f t="shared" ref="N173:N216" si="42">D173</f>
        <v>0</v>
      </c>
      <c r="O173" s="60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</row>
    <row r="174" spans="1:45" ht="18.75" hidden="1">
      <c r="A174" s="43"/>
      <c r="B174" s="37"/>
      <c r="C174" s="38"/>
      <c r="D174" s="20">
        <f t="shared" si="41"/>
        <v>0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>
        <f t="shared" si="42"/>
        <v>0</v>
      </c>
      <c r="O174" s="60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</row>
    <row r="175" spans="1:45" ht="18.75" hidden="1">
      <c r="A175" s="43"/>
      <c r="B175" s="37"/>
      <c r="C175" s="38"/>
      <c r="D175" s="20">
        <f t="shared" si="41"/>
        <v>0</v>
      </c>
      <c r="E175" s="20"/>
      <c r="F175" s="20"/>
      <c r="G175" s="20"/>
      <c r="H175" s="20"/>
      <c r="I175" s="20"/>
      <c r="J175" s="20"/>
      <c r="K175" s="20"/>
      <c r="L175" s="20"/>
      <c r="M175" s="20"/>
      <c r="N175" s="20">
        <f t="shared" si="42"/>
        <v>0</v>
      </c>
      <c r="O175" s="60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</row>
    <row r="176" spans="1:45" ht="18.75" hidden="1">
      <c r="A176" s="43"/>
      <c r="B176" s="37"/>
      <c r="C176" s="38"/>
      <c r="D176" s="20">
        <f t="shared" si="41"/>
        <v>0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>
        <f t="shared" si="42"/>
        <v>0</v>
      </c>
      <c r="O176" s="60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</row>
    <row r="177" spans="1:45" ht="19.5">
      <c r="A177" s="62" t="s">
        <v>101</v>
      </c>
      <c r="B177" s="53" t="s">
        <v>24</v>
      </c>
      <c r="C177" s="45"/>
      <c r="D177" s="20">
        <f t="shared" si="41"/>
        <v>0</v>
      </c>
      <c r="E177" s="20"/>
      <c r="F177" s="20"/>
      <c r="G177" s="20"/>
      <c r="H177" s="20"/>
      <c r="I177" s="20"/>
      <c r="J177" s="20"/>
      <c r="K177" s="20"/>
      <c r="L177" s="20"/>
      <c r="M177" s="20"/>
      <c r="N177" s="20">
        <f t="shared" si="42"/>
        <v>0</v>
      </c>
      <c r="O177" s="60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</row>
    <row r="178" spans="1:45" ht="18.75">
      <c r="A178" s="43" t="s">
        <v>102</v>
      </c>
      <c r="B178" s="37" t="s">
        <v>103</v>
      </c>
      <c r="C178" s="38"/>
      <c r="D178" s="20">
        <f t="shared" si="41"/>
        <v>0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>
        <f t="shared" si="42"/>
        <v>0</v>
      </c>
      <c r="O178" s="60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</row>
    <row r="179" spans="1:45" ht="19.5">
      <c r="A179" s="62" t="s">
        <v>104</v>
      </c>
      <c r="B179" s="53" t="s">
        <v>25</v>
      </c>
      <c r="C179" s="45"/>
      <c r="D179" s="15">
        <f t="shared" si="41"/>
        <v>906000</v>
      </c>
      <c r="E179" s="20">
        <f t="shared" ref="E179:J179" si="43">E180+E181+E182+E183+E184+E185+E189+E190+E191+E192+E193+E194+E195+E198</f>
        <v>0</v>
      </c>
      <c r="F179" s="20">
        <f t="shared" si="43"/>
        <v>0</v>
      </c>
      <c r="G179" s="20">
        <f t="shared" si="43"/>
        <v>0</v>
      </c>
      <c r="H179" s="20">
        <f t="shared" si="43"/>
        <v>0</v>
      </c>
      <c r="I179" s="20">
        <f t="shared" si="43"/>
        <v>0</v>
      </c>
      <c r="J179" s="20">
        <f t="shared" si="43"/>
        <v>0</v>
      </c>
      <c r="K179" s="20"/>
      <c r="L179" s="20">
        <f>L180+L181+L182+L183+L184+L185+L189+L190+L191+L192+L193+L194+L195+L198+L201</f>
        <v>906000</v>
      </c>
      <c r="M179" s="20">
        <f>M180+M181+M182+M183+M184+M185+M189+M190+M191+M192+M193+M194+M195+M198+M201</f>
        <v>0</v>
      </c>
      <c r="N179" s="20">
        <f t="shared" si="42"/>
        <v>906000</v>
      </c>
      <c r="O179" s="60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</row>
    <row r="180" spans="1:45" ht="18.75">
      <c r="A180" s="43" t="s">
        <v>105</v>
      </c>
      <c r="B180" s="37" t="s">
        <v>106</v>
      </c>
      <c r="C180" s="38">
        <v>211</v>
      </c>
      <c r="D180" s="20">
        <f t="shared" si="41"/>
        <v>30000</v>
      </c>
      <c r="E180" s="20"/>
      <c r="F180" s="20"/>
      <c r="G180" s="20"/>
      <c r="H180" s="20"/>
      <c r="I180" s="20"/>
      <c r="J180" s="20"/>
      <c r="K180" s="20"/>
      <c r="L180" s="20">
        <v>30000</v>
      </c>
      <c r="M180" s="20"/>
      <c r="N180" s="20">
        <f t="shared" si="42"/>
        <v>30000</v>
      </c>
      <c r="O180" s="60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</row>
    <row r="181" spans="1:45" ht="18.75">
      <c r="A181" s="43" t="s">
        <v>107</v>
      </c>
      <c r="B181" s="37" t="s">
        <v>108</v>
      </c>
      <c r="C181" s="38">
        <v>212</v>
      </c>
      <c r="D181" s="20">
        <f t="shared" si="41"/>
        <v>0</v>
      </c>
      <c r="E181" s="20"/>
      <c r="F181" s="20"/>
      <c r="G181" s="20"/>
      <c r="H181" s="20"/>
      <c r="I181" s="20"/>
      <c r="J181" s="20"/>
      <c r="K181" s="20"/>
      <c r="L181" s="20"/>
      <c r="M181" s="20"/>
      <c r="N181" s="20">
        <f t="shared" si="42"/>
        <v>0</v>
      </c>
      <c r="O181" s="60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</row>
    <row r="182" spans="1:45" ht="18.75">
      <c r="A182" s="43" t="s">
        <v>109</v>
      </c>
      <c r="B182" s="37" t="s">
        <v>110</v>
      </c>
      <c r="C182" s="38">
        <v>213</v>
      </c>
      <c r="D182" s="20">
        <f t="shared" si="41"/>
        <v>10000</v>
      </c>
      <c r="E182" s="20"/>
      <c r="F182" s="20"/>
      <c r="G182" s="20"/>
      <c r="H182" s="20"/>
      <c r="I182" s="20"/>
      <c r="J182" s="20"/>
      <c r="K182" s="20"/>
      <c r="L182" s="20">
        <v>10000</v>
      </c>
      <c r="M182" s="20"/>
      <c r="N182" s="20">
        <f t="shared" si="42"/>
        <v>10000</v>
      </c>
      <c r="O182" s="60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</row>
    <row r="183" spans="1:45" ht="18.75">
      <c r="A183" s="43" t="s">
        <v>111</v>
      </c>
      <c r="B183" s="37" t="s">
        <v>112</v>
      </c>
      <c r="C183" s="38">
        <v>221</v>
      </c>
      <c r="D183" s="20">
        <f t="shared" si="41"/>
        <v>0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>
        <f t="shared" si="42"/>
        <v>0</v>
      </c>
      <c r="O183" s="60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</row>
    <row r="184" spans="1:45" ht="18.75">
      <c r="A184" s="43" t="s">
        <v>113</v>
      </c>
      <c r="B184" s="37" t="s">
        <v>114</v>
      </c>
      <c r="C184" s="38">
        <v>222</v>
      </c>
      <c r="D184" s="20">
        <f t="shared" si="41"/>
        <v>0</v>
      </c>
      <c r="E184" s="20"/>
      <c r="F184" s="20"/>
      <c r="G184" s="20"/>
      <c r="H184" s="20"/>
      <c r="I184" s="20"/>
      <c r="J184" s="20"/>
      <c r="K184" s="20"/>
      <c r="L184" s="20"/>
      <c r="M184" s="20"/>
      <c r="N184" s="20">
        <f t="shared" si="42"/>
        <v>0</v>
      </c>
      <c r="O184" s="60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</row>
    <row r="185" spans="1:45" ht="18.75">
      <c r="A185" s="43" t="s">
        <v>115</v>
      </c>
      <c r="B185" s="37" t="s">
        <v>116</v>
      </c>
      <c r="C185" s="38">
        <v>223</v>
      </c>
      <c r="D185" s="20">
        <f t="shared" si="41"/>
        <v>42000</v>
      </c>
      <c r="E185" s="20">
        <f>E186+E187+E188</f>
        <v>0</v>
      </c>
      <c r="F185" s="20">
        <f t="shared" ref="F185:M185" si="44">F186+F187+F188</f>
        <v>0</v>
      </c>
      <c r="G185" s="20">
        <f t="shared" si="44"/>
        <v>0</v>
      </c>
      <c r="H185" s="20">
        <f t="shared" si="44"/>
        <v>0</v>
      </c>
      <c r="I185" s="20">
        <f t="shared" si="44"/>
        <v>0</v>
      </c>
      <c r="J185" s="20">
        <f t="shared" si="44"/>
        <v>0</v>
      </c>
      <c r="K185" s="20"/>
      <c r="L185" s="20">
        <f t="shared" si="44"/>
        <v>42000</v>
      </c>
      <c r="M185" s="20">
        <f t="shared" si="44"/>
        <v>0</v>
      </c>
      <c r="N185" s="20">
        <f t="shared" si="42"/>
        <v>42000</v>
      </c>
      <c r="O185" s="60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</row>
    <row r="186" spans="1:45" ht="18.75">
      <c r="A186" s="43"/>
      <c r="B186" s="52" t="s">
        <v>62</v>
      </c>
      <c r="C186" s="38">
        <v>223</v>
      </c>
      <c r="D186" s="20">
        <f t="shared" si="41"/>
        <v>32000</v>
      </c>
      <c r="E186" s="20"/>
      <c r="F186" s="20"/>
      <c r="G186" s="20"/>
      <c r="H186" s="20"/>
      <c r="I186" s="20"/>
      <c r="J186" s="20"/>
      <c r="K186" s="20"/>
      <c r="L186" s="20">
        <v>32000</v>
      </c>
      <c r="M186" s="20"/>
      <c r="N186" s="20">
        <f t="shared" si="42"/>
        <v>32000</v>
      </c>
      <c r="O186" s="60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</row>
    <row r="187" spans="1:45" ht="18.75">
      <c r="A187" s="43"/>
      <c r="B187" s="52" t="s">
        <v>63</v>
      </c>
      <c r="C187" s="38">
        <v>223</v>
      </c>
      <c r="D187" s="20">
        <f t="shared" si="41"/>
        <v>8000</v>
      </c>
      <c r="E187" s="20"/>
      <c r="F187" s="20"/>
      <c r="G187" s="20"/>
      <c r="H187" s="20"/>
      <c r="I187" s="20"/>
      <c r="J187" s="20"/>
      <c r="K187" s="20"/>
      <c r="L187" s="20">
        <v>8000</v>
      </c>
      <c r="M187" s="20"/>
      <c r="N187" s="20">
        <f t="shared" si="42"/>
        <v>8000</v>
      </c>
      <c r="O187" s="60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</row>
    <row r="188" spans="1:45" ht="18.75">
      <c r="A188" s="43"/>
      <c r="B188" s="52" t="s">
        <v>64</v>
      </c>
      <c r="C188" s="38">
        <v>223</v>
      </c>
      <c r="D188" s="20">
        <f t="shared" si="41"/>
        <v>2000</v>
      </c>
      <c r="E188" s="20"/>
      <c r="F188" s="20"/>
      <c r="G188" s="20"/>
      <c r="H188" s="20"/>
      <c r="I188" s="20"/>
      <c r="J188" s="20"/>
      <c r="K188" s="20"/>
      <c r="L188" s="20">
        <v>2000</v>
      </c>
      <c r="M188" s="20"/>
      <c r="N188" s="20">
        <f t="shared" si="42"/>
        <v>2000</v>
      </c>
      <c r="O188" s="60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</row>
    <row r="189" spans="1:45" ht="18.75">
      <c r="A189" s="43" t="s">
        <v>117</v>
      </c>
      <c r="B189" s="37" t="s">
        <v>118</v>
      </c>
      <c r="C189" s="38">
        <v>224</v>
      </c>
      <c r="D189" s="20">
        <f t="shared" si="41"/>
        <v>0</v>
      </c>
      <c r="E189" s="20"/>
      <c r="F189" s="20"/>
      <c r="G189" s="20"/>
      <c r="H189" s="20"/>
      <c r="I189" s="20"/>
      <c r="J189" s="20"/>
      <c r="K189" s="20"/>
      <c r="L189" s="20"/>
      <c r="M189" s="20"/>
      <c r="N189" s="20">
        <f t="shared" si="42"/>
        <v>0</v>
      </c>
      <c r="O189" s="60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</row>
    <row r="190" spans="1:45" ht="18.75">
      <c r="A190" s="43" t="s">
        <v>119</v>
      </c>
      <c r="B190" s="37" t="s">
        <v>120</v>
      </c>
      <c r="C190" s="38">
        <v>225</v>
      </c>
      <c r="D190" s="20">
        <f t="shared" si="41"/>
        <v>0</v>
      </c>
      <c r="E190" s="20"/>
      <c r="F190" s="20"/>
      <c r="G190" s="20"/>
      <c r="H190" s="20"/>
      <c r="I190" s="20"/>
      <c r="J190" s="20"/>
      <c r="K190" s="20"/>
      <c r="L190" s="20"/>
      <c r="M190" s="20"/>
      <c r="N190" s="20">
        <f t="shared" si="42"/>
        <v>0</v>
      </c>
      <c r="O190" s="60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</row>
    <row r="191" spans="1:45" ht="18.75">
      <c r="A191" s="43" t="s">
        <v>121</v>
      </c>
      <c r="B191" s="37" t="s">
        <v>122</v>
      </c>
      <c r="C191" s="38">
        <v>225</v>
      </c>
      <c r="D191" s="20">
        <f t="shared" si="41"/>
        <v>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>
        <f t="shared" si="42"/>
        <v>0</v>
      </c>
      <c r="O191" s="60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</row>
    <row r="192" spans="1:45" ht="18.75">
      <c r="A192" s="43" t="s">
        <v>123</v>
      </c>
      <c r="B192" s="80" t="s">
        <v>257</v>
      </c>
      <c r="C192" s="38">
        <v>225</v>
      </c>
      <c r="D192" s="20">
        <f t="shared" si="41"/>
        <v>3000</v>
      </c>
      <c r="E192" s="20"/>
      <c r="F192" s="20"/>
      <c r="G192" s="20"/>
      <c r="H192" s="20"/>
      <c r="I192" s="20"/>
      <c r="J192" s="20"/>
      <c r="K192" s="20"/>
      <c r="L192" s="20">
        <v>3000</v>
      </c>
      <c r="M192" s="20"/>
      <c r="N192" s="20">
        <f t="shared" si="42"/>
        <v>3000</v>
      </c>
      <c r="O192" s="60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</row>
    <row r="193" spans="1:45" ht="18.75">
      <c r="A193" s="43" t="s">
        <v>125</v>
      </c>
      <c r="B193" s="80" t="s">
        <v>252</v>
      </c>
      <c r="C193" s="38">
        <v>226</v>
      </c>
      <c r="D193" s="20">
        <f t="shared" si="41"/>
        <v>600000</v>
      </c>
      <c r="E193" s="20"/>
      <c r="F193" s="20"/>
      <c r="G193" s="20"/>
      <c r="H193" s="20"/>
      <c r="I193" s="20"/>
      <c r="J193" s="20"/>
      <c r="K193" s="20"/>
      <c r="L193" s="20">
        <v>600000</v>
      </c>
      <c r="M193" s="20"/>
      <c r="N193" s="20">
        <f t="shared" si="42"/>
        <v>600000</v>
      </c>
      <c r="O193" s="60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</row>
    <row r="194" spans="1:45" ht="18.75">
      <c r="A194" s="43" t="s">
        <v>126</v>
      </c>
      <c r="B194" s="37" t="s">
        <v>127</v>
      </c>
      <c r="C194" s="38">
        <v>226</v>
      </c>
      <c r="D194" s="20">
        <f t="shared" si="41"/>
        <v>120000</v>
      </c>
      <c r="E194" s="20"/>
      <c r="F194" s="20"/>
      <c r="G194" s="20"/>
      <c r="H194" s="20"/>
      <c r="I194" s="20"/>
      <c r="J194" s="20"/>
      <c r="K194" s="20"/>
      <c r="L194" s="20">
        <v>120000</v>
      </c>
      <c r="M194" s="25"/>
      <c r="N194" s="20">
        <f t="shared" si="42"/>
        <v>120000</v>
      </c>
      <c r="O194" s="60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</row>
    <row r="195" spans="1:45" ht="18.75">
      <c r="A195" s="43" t="s">
        <v>128</v>
      </c>
      <c r="B195" s="37" t="s">
        <v>129</v>
      </c>
      <c r="C195" s="38">
        <v>310</v>
      </c>
      <c r="D195" s="20">
        <f t="shared" si="41"/>
        <v>40000</v>
      </c>
      <c r="E195" s="20">
        <f>E196+E197</f>
        <v>0</v>
      </c>
      <c r="F195" s="20">
        <f t="shared" ref="F195:M195" si="45">F196+F197</f>
        <v>0</v>
      </c>
      <c r="G195" s="20">
        <f t="shared" si="45"/>
        <v>0</v>
      </c>
      <c r="H195" s="20">
        <f t="shared" si="45"/>
        <v>0</v>
      </c>
      <c r="I195" s="20">
        <f t="shared" si="45"/>
        <v>0</v>
      </c>
      <c r="J195" s="20">
        <f t="shared" si="45"/>
        <v>0</v>
      </c>
      <c r="K195" s="20"/>
      <c r="L195" s="20">
        <f t="shared" si="45"/>
        <v>40000</v>
      </c>
      <c r="M195" s="20">
        <f t="shared" si="45"/>
        <v>0</v>
      </c>
      <c r="N195" s="20">
        <f t="shared" si="42"/>
        <v>40000</v>
      </c>
      <c r="O195" s="60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</row>
    <row r="196" spans="1:45" ht="18.75">
      <c r="A196" s="43"/>
      <c r="B196" s="52" t="s">
        <v>130</v>
      </c>
      <c r="C196" s="38">
        <v>310</v>
      </c>
      <c r="D196" s="20">
        <f t="shared" si="41"/>
        <v>40000</v>
      </c>
      <c r="E196" s="20"/>
      <c r="F196" s="20"/>
      <c r="G196" s="20"/>
      <c r="H196" s="20"/>
      <c r="I196" s="20"/>
      <c r="J196" s="20"/>
      <c r="K196" s="20"/>
      <c r="L196" s="20">
        <v>40000</v>
      </c>
      <c r="M196" s="20"/>
      <c r="N196" s="20">
        <f t="shared" si="42"/>
        <v>40000</v>
      </c>
      <c r="O196" s="60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</row>
    <row r="197" spans="1:45" ht="18.75">
      <c r="A197" s="43"/>
      <c r="B197" s="52" t="s">
        <v>131</v>
      </c>
      <c r="C197" s="38">
        <v>310</v>
      </c>
      <c r="D197" s="20">
        <f t="shared" si="41"/>
        <v>0</v>
      </c>
      <c r="E197" s="20"/>
      <c r="F197" s="20"/>
      <c r="G197" s="20"/>
      <c r="H197" s="20"/>
      <c r="I197" s="20"/>
      <c r="J197" s="20"/>
      <c r="K197" s="20"/>
      <c r="L197" s="20"/>
      <c r="M197" s="20"/>
      <c r="N197" s="20">
        <f t="shared" si="42"/>
        <v>0</v>
      </c>
      <c r="O197" s="60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</row>
    <row r="198" spans="1:45" ht="18.75">
      <c r="A198" s="43" t="s">
        <v>132</v>
      </c>
      <c r="B198" s="37" t="s">
        <v>253</v>
      </c>
      <c r="C198" s="38">
        <v>340</v>
      </c>
      <c r="D198" s="20">
        <f t="shared" si="41"/>
        <v>60000</v>
      </c>
      <c r="E198" s="20">
        <f t="shared" ref="E198:J198" si="46">E199+E200+E201</f>
        <v>0</v>
      </c>
      <c r="F198" s="20">
        <f t="shared" si="46"/>
        <v>0</v>
      </c>
      <c r="G198" s="20">
        <f t="shared" si="46"/>
        <v>0</v>
      </c>
      <c r="H198" s="20">
        <f t="shared" si="46"/>
        <v>0</v>
      </c>
      <c r="I198" s="20">
        <f t="shared" si="46"/>
        <v>0</v>
      </c>
      <c r="J198" s="20">
        <f t="shared" si="46"/>
        <v>0</v>
      </c>
      <c r="K198" s="20"/>
      <c r="L198" s="20">
        <f>L199+L200</f>
        <v>60000</v>
      </c>
      <c r="M198" s="20">
        <f>M199+M200</f>
        <v>0</v>
      </c>
      <c r="N198" s="20">
        <f t="shared" si="42"/>
        <v>60000</v>
      </c>
      <c r="O198" s="60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</row>
    <row r="199" spans="1:45" ht="18.75">
      <c r="A199" s="43"/>
      <c r="B199" s="52" t="s">
        <v>133</v>
      </c>
      <c r="C199" s="38">
        <v>340</v>
      </c>
      <c r="D199" s="20">
        <f t="shared" si="41"/>
        <v>0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>
        <f t="shared" si="42"/>
        <v>0</v>
      </c>
      <c r="O199" s="60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</row>
    <row r="200" spans="1:45" ht="18.75">
      <c r="A200" s="43"/>
      <c r="B200" s="52" t="s">
        <v>134</v>
      </c>
      <c r="C200" s="38">
        <v>340</v>
      </c>
      <c r="D200" s="20">
        <f t="shared" si="41"/>
        <v>60000</v>
      </c>
      <c r="E200" s="20"/>
      <c r="F200" s="20"/>
      <c r="G200" s="20"/>
      <c r="H200" s="20"/>
      <c r="I200" s="20"/>
      <c r="J200" s="20"/>
      <c r="K200" s="20"/>
      <c r="L200" s="20">
        <v>60000</v>
      </c>
      <c r="M200" s="20"/>
      <c r="N200" s="20">
        <f t="shared" si="42"/>
        <v>60000</v>
      </c>
      <c r="O200" s="60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</row>
    <row r="201" spans="1:45" ht="18.75">
      <c r="A201" s="43" t="s">
        <v>258</v>
      </c>
      <c r="B201" s="1" t="s">
        <v>250</v>
      </c>
      <c r="C201" s="38">
        <v>290</v>
      </c>
      <c r="D201" s="20">
        <f t="shared" si="41"/>
        <v>1000</v>
      </c>
      <c r="E201" s="20"/>
      <c r="F201" s="20"/>
      <c r="G201" s="20"/>
      <c r="H201" s="20"/>
      <c r="I201" s="20"/>
      <c r="J201" s="20"/>
      <c r="K201" s="20"/>
      <c r="L201" s="20">
        <v>1000</v>
      </c>
      <c r="M201" s="20"/>
      <c r="N201" s="20">
        <f t="shared" si="42"/>
        <v>1000</v>
      </c>
      <c r="O201" s="60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</row>
    <row r="202" spans="1:45" ht="19.5">
      <c r="A202" s="62" t="s">
        <v>135</v>
      </c>
      <c r="B202" s="53" t="s">
        <v>26</v>
      </c>
      <c r="C202" s="45"/>
      <c r="D202" s="15">
        <f t="shared" si="41"/>
        <v>328000</v>
      </c>
      <c r="E202" s="20">
        <f t="shared" ref="E202:J202" si="47">E203+E204+E205+E209+E210+E211+E212+E213+E214+E217</f>
        <v>0</v>
      </c>
      <c r="F202" s="20">
        <f t="shared" si="47"/>
        <v>0</v>
      </c>
      <c r="G202" s="20">
        <f t="shared" si="47"/>
        <v>0</v>
      </c>
      <c r="H202" s="20">
        <f t="shared" si="47"/>
        <v>0</v>
      </c>
      <c r="I202" s="20">
        <f t="shared" si="47"/>
        <v>0</v>
      </c>
      <c r="J202" s="20">
        <f t="shared" si="47"/>
        <v>0</v>
      </c>
      <c r="K202" s="20"/>
      <c r="L202" s="20">
        <f>L203+L204+L205+L209+L210+L211+L212+L213+L214+L217+L220</f>
        <v>328000</v>
      </c>
      <c r="M202" s="20">
        <f>M203+M204+M205+M209+M210+M211+M212+M213+M214+M217+M220</f>
        <v>0</v>
      </c>
      <c r="N202" s="20">
        <f t="shared" si="42"/>
        <v>328000</v>
      </c>
      <c r="O202" s="60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</row>
    <row r="203" spans="1:45" ht="18.75">
      <c r="A203" s="43" t="s">
        <v>136</v>
      </c>
      <c r="B203" s="37" t="s">
        <v>112</v>
      </c>
      <c r="C203" s="38">
        <v>221</v>
      </c>
      <c r="D203" s="20">
        <f t="shared" si="41"/>
        <v>8000</v>
      </c>
      <c r="E203" s="20"/>
      <c r="F203" s="20"/>
      <c r="G203" s="20"/>
      <c r="H203" s="20"/>
      <c r="I203" s="20"/>
      <c r="J203" s="20"/>
      <c r="K203" s="20"/>
      <c r="L203" s="20">
        <v>8000</v>
      </c>
      <c r="M203" s="20"/>
      <c r="N203" s="20">
        <f t="shared" si="42"/>
        <v>8000</v>
      </c>
      <c r="O203" s="60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</row>
    <row r="204" spans="1:45" ht="18.75">
      <c r="A204" s="43" t="s">
        <v>137</v>
      </c>
      <c r="B204" s="37" t="s">
        <v>114</v>
      </c>
      <c r="C204" s="38">
        <v>222</v>
      </c>
      <c r="D204" s="20">
        <f t="shared" si="41"/>
        <v>0</v>
      </c>
      <c r="E204" s="20"/>
      <c r="F204" s="20"/>
      <c r="G204" s="20"/>
      <c r="H204" s="20"/>
      <c r="I204" s="20"/>
      <c r="J204" s="20"/>
      <c r="K204" s="20"/>
      <c r="L204" s="20"/>
      <c r="M204" s="20"/>
      <c r="N204" s="20">
        <f t="shared" si="42"/>
        <v>0</v>
      </c>
      <c r="O204" s="60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</row>
    <row r="205" spans="1:45" ht="18.75">
      <c r="A205" s="43" t="s">
        <v>138</v>
      </c>
      <c r="B205" s="37" t="s">
        <v>116</v>
      </c>
      <c r="C205" s="38">
        <v>223</v>
      </c>
      <c r="D205" s="20">
        <f t="shared" si="41"/>
        <v>0</v>
      </c>
      <c r="E205" s="20">
        <f>E206+E207+E208</f>
        <v>0</v>
      </c>
      <c r="F205" s="20">
        <f t="shared" ref="F205:M205" si="48">F206+F207+F208</f>
        <v>0</v>
      </c>
      <c r="G205" s="20">
        <f t="shared" si="48"/>
        <v>0</v>
      </c>
      <c r="H205" s="20">
        <f t="shared" si="48"/>
        <v>0</v>
      </c>
      <c r="I205" s="20">
        <f t="shared" si="48"/>
        <v>0</v>
      </c>
      <c r="J205" s="20">
        <f t="shared" si="48"/>
        <v>0</v>
      </c>
      <c r="K205" s="20"/>
      <c r="L205" s="20">
        <f t="shared" si="48"/>
        <v>0</v>
      </c>
      <c r="M205" s="20">
        <f t="shared" si="48"/>
        <v>0</v>
      </c>
      <c r="N205" s="20">
        <f t="shared" si="42"/>
        <v>0</v>
      </c>
      <c r="O205" s="60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</row>
    <row r="206" spans="1:45" ht="18.75">
      <c r="A206" s="43" t="s">
        <v>139</v>
      </c>
      <c r="B206" s="52" t="s">
        <v>62</v>
      </c>
      <c r="C206" s="38">
        <v>223</v>
      </c>
      <c r="D206" s="20">
        <f t="shared" si="41"/>
        <v>0</v>
      </c>
      <c r="E206" s="20"/>
      <c r="F206" s="20"/>
      <c r="G206" s="20"/>
      <c r="H206" s="20"/>
      <c r="I206" s="20"/>
      <c r="J206" s="20"/>
      <c r="K206" s="20"/>
      <c r="L206" s="20"/>
      <c r="M206" s="20"/>
      <c r="N206" s="20">
        <f t="shared" si="42"/>
        <v>0</v>
      </c>
      <c r="O206" s="60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</row>
    <row r="207" spans="1:45" ht="18.75">
      <c r="A207" s="43" t="s">
        <v>140</v>
      </c>
      <c r="B207" s="52" t="s">
        <v>63</v>
      </c>
      <c r="C207" s="38">
        <v>223</v>
      </c>
      <c r="D207" s="20">
        <f t="shared" si="41"/>
        <v>0</v>
      </c>
      <c r="E207" s="20"/>
      <c r="F207" s="20"/>
      <c r="G207" s="20"/>
      <c r="H207" s="20"/>
      <c r="I207" s="20"/>
      <c r="J207" s="20"/>
      <c r="K207" s="20"/>
      <c r="L207" s="20"/>
      <c r="M207" s="20"/>
      <c r="N207" s="20">
        <f t="shared" si="42"/>
        <v>0</v>
      </c>
      <c r="O207" s="60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</row>
    <row r="208" spans="1:45" ht="18.75">
      <c r="A208" s="43" t="s">
        <v>141</v>
      </c>
      <c r="B208" s="52" t="s">
        <v>64</v>
      </c>
      <c r="C208" s="38">
        <v>223</v>
      </c>
      <c r="D208" s="20">
        <f t="shared" si="41"/>
        <v>0</v>
      </c>
      <c r="E208" s="20"/>
      <c r="F208" s="20"/>
      <c r="G208" s="20"/>
      <c r="H208" s="20"/>
      <c r="I208" s="20"/>
      <c r="J208" s="20"/>
      <c r="K208" s="20"/>
      <c r="L208" s="20"/>
      <c r="M208" s="20"/>
      <c r="N208" s="20">
        <f t="shared" si="42"/>
        <v>0</v>
      </c>
      <c r="O208" s="60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</row>
    <row r="209" spans="1:45" ht="18.75">
      <c r="A209" s="43" t="s">
        <v>142</v>
      </c>
      <c r="B209" s="37" t="s">
        <v>118</v>
      </c>
      <c r="C209" s="38">
        <v>224</v>
      </c>
      <c r="D209" s="20">
        <f t="shared" si="41"/>
        <v>0</v>
      </c>
      <c r="E209" s="20"/>
      <c r="F209" s="20"/>
      <c r="G209" s="20"/>
      <c r="H209" s="20"/>
      <c r="I209" s="20"/>
      <c r="J209" s="20"/>
      <c r="K209" s="20"/>
      <c r="L209" s="20"/>
      <c r="M209" s="20"/>
      <c r="N209" s="20">
        <f t="shared" si="42"/>
        <v>0</v>
      </c>
      <c r="O209" s="60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</row>
    <row r="210" spans="1:45" ht="18.75">
      <c r="A210" s="43" t="s">
        <v>143</v>
      </c>
      <c r="B210" s="37" t="s">
        <v>120</v>
      </c>
      <c r="C210" s="38">
        <v>225</v>
      </c>
      <c r="D210" s="20">
        <f t="shared" si="41"/>
        <v>0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>
        <f t="shared" si="42"/>
        <v>0</v>
      </c>
      <c r="O210" s="60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</row>
    <row r="211" spans="1:45" ht="18.75">
      <c r="A211" s="43" t="s">
        <v>144</v>
      </c>
      <c r="B211" s="37" t="s">
        <v>122</v>
      </c>
      <c r="C211" s="38">
        <v>225</v>
      </c>
      <c r="D211" s="20">
        <f t="shared" si="41"/>
        <v>0</v>
      </c>
      <c r="E211" s="20"/>
      <c r="F211" s="20"/>
      <c r="G211" s="20"/>
      <c r="H211" s="20"/>
      <c r="I211" s="20"/>
      <c r="J211" s="20"/>
      <c r="K211" s="20"/>
      <c r="L211" s="20"/>
      <c r="M211" s="20"/>
      <c r="N211" s="20">
        <f t="shared" si="42"/>
        <v>0</v>
      </c>
      <c r="O211" s="60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</row>
    <row r="212" spans="1:45" ht="18.75">
      <c r="A212" s="43" t="s">
        <v>145</v>
      </c>
      <c r="B212" s="37" t="s">
        <v>249</v>
      </c>
      <c r="C212" s="38">
        <v>225</v>
      </c>
      <c r="D212" s="20">
        <f t="shared" si="41"/>
        <v>3000</v>
      </c>
      <c r="E212" s="20"/>
      <c r="F212" s="20"/>
      <c r="G212" s="20"/>
      <c r="H212" s="20"/>
      <c r="I212" s="20"/>
      <c r="J212" s="20"/>
      <c r="K212" s="20"/>
      <c r="L212" s="20">
        <v>3000</v>
      </c>
      <c r="M212" s="20"/>
      <c r="N212" s="20">
        <f t="shared" si="42"/>
        <v>3000</v>
      </c>
      <c r="O212" s="60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</row>
    <row r="213" spans="1:45" ht="18.75">
      <c r="A213" s="43" t="s">
        <v>146</v>
      </c>
      <c r="B213" s="1" t="s">
        <v>252</v>
      </c>
      <c r="C213" s="38">
        <v>226</v>
      </c>
      <c r="D213" s="20">
        <f t="shared" si="41"/>
        <v>0</v>
      </c>
      <c r="E213" s="20"/>
      <c r="F213" s="20"/>
      <c r="G213" s="20"/>
      <c r="H213" s="20"/>
      <c r="I213" s="20"/>
      <c r="J213" s="20"/>
      <c r="K213" s="20"/>
      <c r="L213" s="20"/>
      <c r="M213" s="20"/>
      <c r="N213" s="20">
        <f t="shared" si="42"/>
        <v>0</v>
      </c>
      <c r="O213" s="60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</row>
    <row r="214" spans="1:45" ht="18.75">
      <c r="A214" s="43" t="s">
        <v>148</v>
      </c>
      <c r="B214" s="37" t="s">
        <v>129</v>
      </c>
      <c r="C214" s="38">
        <v>310</v>
      </c>
      <c r="D214" s="20">
        <f t="shared" si="41"/>
        <v>111384</v>
      </c>
      <c r="E214" s="20">
        <f>E215+E216</f>
        <v>0</v>
      </c>
      <c r="F214" s="20">
        <f t="shared" ref="F214:M214" si="49">F215+F216</f>
        <v>0</v>
      </c>
      <c r="G214" s="20">
        <f t="shared" si="49"/>
        <v>0</v>
      </c>
      <c r="H214" s="20">
        <f t="shared" si="49"/>
        <v>0</v>
      </c>
      <c r="I214" s="20">
        <f t="shared" si="49"/>
        <v>0</v>
      </c>
      <c r="J214" s="20">
        <f t="shared" si="49"/>
        <v>0</v>
      </c>
      <c r="K214" s="20"/>
      <c r="L214" s="20">
        <f t="shared" si="49"/>
        <v>111384</v>
      </c>
      <c r="M214" s="20">
        <f t="shared" si="49"/>
        <v>0</v>
      </c>
      <c r="N214" s="20">
        <f t="shared" si="42"/>
        <v>111384</v>
      </c>
      <c r="O214" s="60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</row>
    <row r="215" spans="1:45" ht="18.75">
      <c r="A215" s="43"/>
      <c r="B215" s="52" t="s">
        <v>130</v>
      </c>
      <c r="C215" s="38">
        <v>310</v>
      </c>
      <c r="D215" s="20">
        <f t="shared" si="41"/>
        <v>0</v>
      </c>
      <c r="E215" s="20"/>
      <c r="F215" s="20"/>
      <c r="G215" s="20"/>
      <c r="H215" s="20"/>
      <c r="I215" s="20"/>
      <c r="J215" s="20"/>
      <c r="K215" s="20"/>
      <c r="L215" s="20"/>
      <c r="M215" s="20"/>
      <c r="N215" s="20">
        <f t="shared" si="42"/>
        <v>0</v>
      </c>
      <c r="O215" s="60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</row>
    <row r="216" spans="1:45" ht="18.75">
      <c r="A216" s="43"/>
      <c r="B216" s="52" t="s">
        <v>131</v>
      </c>
      <c r="C216" s="38">
        <v>310</v>
      </c>
      <c r="D216" s="20">
        <f t="shared" ref="D216:D279" si="50">E216+F216+G216+H216+I216+J216+L216+M216+K216</f>
        <v>111384</v>
      </c>
      <c r="E216" s="20"/>
      <c r="F216" s="20"/>
      <c r="G216" s="20"/>
      <c r="H216" s="20"/>
      <c r="I216" s="20"/>
      <c r="J216" s="20"/>
      <c r="K216" s="20"/>
      <c r="L216" s="20">
        <v>111384</v>
      </c>
      <c r="M216" s="20"/>
      <c r="N216" s="20">
        <f t="shared" si="42"/>
        <v>111384</v>
      </c>
      <c r="O216" s="60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</row>
    <row r="217" spans="1:45" ht="18.75">
      <c r="A217" s="43" t="s">
        <v>149</v>
      </c>
      <c r="B217" s="37" t="s">
        <v>178</v>
      </c>
      <c r="C217" s="38">
        <v>340</v>
      </c>
      <c r="D217" s="20">
        <f t="shared" si="50"/>
        <v>100000</v>
      </c>
      <c r="E217" s="20">
        <f t="shared" ref="E217:J217" si="51">E218+E219+E220</f>
        <v>0</v>
      </c>
      <c r="F217" s="20">
        <f t="shared" si="51"/>
        <v>0</v>
      </c>
      <c r="G217" s="20">
        <f t="shared" si="51"/>
        <v>0</v>
      </c>
      <c r="H217" s="20">
        <f t="shared" si="51"/>
        <v>0</v>
      </c>
      <c r="I217" s="20">
        <f t="shared" si="51"/>
        <v>0</v>
      </c>
      <c r="J217" s="20">
        <f t="shared" si="51"/>
        <v>0</v>
      </c>
      <c r="K217" s="20"/>
      <c r="L217" s="20">
        <f>L218+L219</f>
        <v>100000</v>
      </c>
      <c r="M217" s="20">
        <f>M218+M219</f>
        <v>0</v>
      </c>
      <c r="N217" s="20">
        <f t="shared" ref="N217:N280" si="52">D217</f>
        <v>100000</v>
      </c>
      <c r="O217" s="60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</row>
    <row r="218" spans="1:45" ht="18.75">
      <c r="A218" s="43"/>
      <c r="B218" s="52" t="s">
        <v>133</v>
      </c>
      <c r="C218" s="38">
        <v>340</v>
      </c>
      <c r="D218" s="20">
        <f t="shared" si="50"/>
        <v>0</v>
      </c>
      <c r="E218" s="20"/>
      <c r="F218" s="20"/>
      <c r="G218" s="20"/>
      <c r="H218" s="20"/>
      <c r="I218" s="20"/>
      <c r="J218" s="20"/>
      <c r="K218" s="20"/>
      <c r="L218" s="20"/>
      <c r="M218" s="20"/>
      <c r="N218" s="20">
        <f t="shared" si="52"/>
        <v>0</v>
      </c>
      <c r="O218" s="60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</row>
    <row r="219" spans="1:45" ht="18.75">
      <c r="A219" s="43"/>
      <c r="B219" s="52" t="s">
        <v>134</v>
      </c>
      <c r="C219" s="38">
        <v>340</v>
      </c>
      <c r="D219" s="20">
        <f t="shared" si="50"/>
        <v>100000</v>
      </c>
      <c r="E219" s="20"/>
      <c r="F219" s="20"/>
      <c r="G219" s="20"/>
      <c r="H219" s="20"/>
      <c r="I219" s="20"/>
      <c r="J219" s="20"/>
      <c r="K219" s="20"/>
      <c r="L219" s="20">
        <v>100000</v>
      </c>
      <c r="M219" s="20"/>
      <c r="N219" s="20">
        <f t="shared" si="52"/>
        <v>100000</v>
      </c>
      <c r="O219" s="60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</row>
    <row r="220" spans="1:45" ht="18.75">
      <c r="A220" s="43"/>
      <c r="B220" s="52" t="s">
        <v>248</v>
      </c>
      <c r="C220" s="38">
        <v>290</v>
      </c>
      <c r="D220" s="20">
        <f t="shared" si="50"/>
        <v>105616</v>
      </c>
      <c r="E220" s="20"/>
      <c r="F220" s="20"/>
      <c r="G220" s="20"/>
      <c r="H220" s="20"/>
      <c r="I220" s="20"/>
      <c r="J220" s="20"/>
      <c r="K220" s="20"/>
      <c r="L220" s="20">
        <v>105616</v>
      </c>
      <c r="M220" s="20"/>
      <c r="N220" s="20">
        <f t="shared" si="52"/>
        <v>105616</v>
      </c>
      <c r="O220" s="60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</row>
    <row r="221" spans="1:45" ht="19.5">
      <c r="A221" s="58" t="s">
        <v>150</v>
      </c>
      <c r="B221" s="53" t="s">
        <v>27</v>
      </c>
      <c r="C221" s="45"/>
      <c r="D221" s="15">
        <f t="shared" si="50"/>
        <v>0</v>
      </c>
      <c r="E221" s="20">
        <f>E222+E223+E224+E225+E226+E227+E231+E232+E233+E234+E235+E236+E239</f>
        <v>0</v>
      </c>
      <c r="F221" s="20">
        <f t="shared" ref="F221:M221" si="53">F222+F223+F224+F225+F226+F227+F231+F232+F233+F234+F235+F236+F239</f>
        <v>0</v>
      </c>
      <c r="G221" s="20">
        <f t="shared" si="53"/>
        <v>0</v>
      </c>
      <c r="H221" s="20">
        <f t="shared" si="53"/>
        <v>0</v>
      </c>
      <c r="I221" s="20">
        <f t="shared" si="53"/>
        <v>0</v>
      </c>
      <c r="J221" s="20">
        <f t="shared" si="53"/>
        <v>0</v>
      </c>
      <c r="K221" s="20"/>
      <c r="L221" s="20">
        <f t="shared" si="53"/>
        <v>0</v>
      </c>
      <c r="M221" s="20">
        <f t="shared" si="53"/>
        <v>0</v>
      </c>
      <c r="N221" s="20">
        <f t="shared" si="52"/>
        <v>0</v>
      </c>
      <c r="O221" s="60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</row>
    <row r="222" spans="1:45" ht="18.75" hidden="1">
      <c r="A222" s="43" t="s">
        <v>151</v>
      </c>
      <c r="B222" s="37" t="s">
        <v>106</v>
      </c>
      <c r="C222" s="38">
        <v>211</v>
      </c>
      <c r="D222" s="20">
        <f t="shared" si="50"/>
        <v>0</v>
      </c>
      <c r="E222" s="20"/>
      <c r="F222" s="20"/>
      <c r="G222" s="20"/>
      <c r="H222" s="20"/>
      <c r="I222" s="20"/>
      <c r="J222" s="20"/>
      <c r="K222" s="20"/>
      <c r="L222" s="20"/>
      <c r="M222" s="20"/>
      <c r="N222" s="20">
        <f t="shared" si="52"/>
        <v>0</v>
      </c>
      <c r="O222" s="60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</row>
    <row r="223" spans="1:45" ht="18.75" hidden="1">
      <c r="A223" s="43" t="s">
        <v>152</v>
      </c>
      <c r="B223" s="37" t="s">
        <v>108</v>
      </c>
      <c r="C223" s="38">
        <v>212</v>
      </c>
      <c r="D223" s="20">
        <f t="shared" si="50"/>
        <v>0</v>
      </c>
      <c r="E223" s="20"/>
      <c r="F223" s="20"/>
      <c r="G223" s="20"/>
      <c r="H223" s="20"/>
      <c r="I223" s="20"/>
      <c r="J223" s="20"/>
      <c r="K223" s="20"/>
      <c r="L223" s="20"/>
      <c r="M223" s="20"/>
      <c r="N223" s="20">
        <f t="shared" si="52"/>
        <v>0</v>
      </c>
      <c r="O223" s="60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</row>
    <row r="224" spans="1:45" ht="18.75" hidden="1">
      <c r="A224" s="43" t="s">
        <v>153</v>
      </c>
      <c r="B224" s="37" t="s">
        <v>110</v>
      </c>
      <c r="C224" s="38">
        <v>213</v>
      </c>
      <c r="D224" s="20">
        <f t="shared" si="50"/>
        <v>0</v>
      </c>
      <c r="E224" s="20"/>
      <c r="F224" s="20"/>
      <c r="G224" s="20"/>
      <c r="H224" s="20"/>
      <c r="I224" s="20"/>
      <c r="J224" s="20"/>
      <c r="K224" s="20"/>
      <c r="L224" s="20"/>
      <c r="M224" s="20"/>
      <c r="N224" s="20">
        <f t="shared" si="52"/>
        <v>0</v>
      </c>
      <c r="O224" s="60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</row>
    <row r="225" spans="1:45" ht="18.75" hidden="1">
      <c r="A225" s="43" t="s">
        <v>154</v>
      </c>
      <c r="B225" s="37" t="s">
        <v>112</v>
      </c>
      <c r="C225" s="38">
        <v>221</v>
      </c>
      <c r="D225" s="20">
        <f t="shared" si="50"/>
        <v>0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>
        <f t="shared" si="52"/>
        <v>0</v>
      </c>
      <c r="O225" s="60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</row>
    <row r="226" spans="1:45" ht="18.75" hidden="1">
      <c r="A226" s="43" t="s">
        <v>155</v>
      </c>
      <c r="B226" s="37" t="s">
        <v>114</v>
      </c>
      <c r="C226" s="38">
        <v>222</v>
      </c>
      <c r="D226" s="20">
        <f t="shared" si="50"/>
        <v>0</v>
      </c>
      <c r="E226" s="20"/>
      <c r="F226" s="20"/>
      <c r="G226" s="20"/>
      <c r="H226" s="20"/>
      <c r="I226" s="20"/>
      <c r="J226" s="20"/>
      <c r="K226" s="20"/>
      <c r="L226" s="20"/>
      <c r="M226" s="20"/>
      <c r="N226" s="20">
        <f t="shared" si="52"/>
        <v>0</v>
      </c>
      <c r="O226" s="60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</row>
    <row r="227" spans="1:45" ht="18.75" hidden="1">
      <c r="A227" s="43" t="s">
        <v>156</v>
      </c>
      <c r="B227" s="37" t="s">
        <v>116</v>
      </c>
      <c r="C227" s="38">
        <v>223</v>
      </c>
      <c r="D227" s="20">
        <f t="shared" si="50"/>
        <v>0</v>
      </c>
      <c r="E227" s="20">
        <f>E228+E229+E230</f>
        <v>0</v>
      </c>
      <c r="F227" s="20">
        <f t="shared" ref="F227:M227" si="54">F228+F229+F230</f>
        <v>0</v>
      </c>
      <c r="G227" s="20">
        <f t="shared" si="54"/>
        <v>0</v>
      </c>
      <c r="H227" s="20">
        <f t="shared" si="54"/>
        <v>0</v>
      </c>
      <c r="I227" s="20">
        <f t="shared" si="54"/>
        <v>0</v>
      </c>
      <c r="J227" s="20">
        <f t="shared" si="54"/>
        <v>0</v>
      </c>
      <c r="K227" s="20"/>
      <c r="L227" s="20">
        <f t="shared" si="54"/>
        <v>0</v>
      </c>
      <c r="M227" s="20">
        <f t="shared" si="54"/>
        <v>0</v>
      </c>
      <c r="N227" s="20">
        <f t="shared" si="52"/>
        <v>0</v>
      </c>
      <c r="O227" s="60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</row>
    <row r="228" spans="1:45" ht="18.75" hidden="1">
      <c r="A228" s="43"/>
      <c r="B228" s="52" t="s">
        <v>62</v>
      </c>
      <c r="C228" s="38"/>
      <c r="D228" s="20">
        <f t="shared" si="50"/>
        <v>0</v>
      </c>
      <c r="E228" s="20"/>
      <c r="F228" s="20"/>
      <c r="G228" s="20"/>
      <c r="H228" s="20"/>
      <c r="I228" s="20"/>
      <c r="J228" s="20"/>
      <c r="K228" s="20"/>
      <c r="L228" s="20"/>
      <c r="M228" s="20"/>
      <c r="N228" s="20">
        <f t="shared" si="52"/>
        <v>0</v>
      </c>
      <c r="O228" s="60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</row>
    <row r="229" spans="1:45" ht="18.75" hidden="1">
      <c r="A229" s="43"/>
      <c r="B229" s="52" t="s">
        <v>63</v>
      </c>
      <c r="C229" s="38"/>
      <c r="D229" s="20">
        <f t="shared" si="50"/>
        <v>0</v>
      </c>
      <c r="E229" s="20"/>
      <c r="F229" s="20"/>
      <c r="G229" s="20"/>
      <c r="H229" s="20"/>
      <c r="I229" s="20"/>
      <c r="J229" s="20"/>
      <c r="K229" s="20"/>
      <c r="L229" s="20"/>
      <c r="M229" s="20"/>
      <c r="N229" s="20">
        <f t="shared" si="52"/>
        <v>0</v>
      </c>
      <c r="O229" s="60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</row>
    <row r="230" spans="1:45" ht="18.75" hidden="1">
      <c r="A230" s="43"/>
      <c r="B230" s="52" t="s">
        <v>64</v>
      </c>
      <c r="C230" s="38"/>
      <c r="D230" s="20">
        <f t="shared" si="50"/>
        <v>0</v>
      </c>
      <c r="E230" s="20"/>
      <c r="F230" s="20"/>
      <c r="G230" s="20"/>
      <c r="H230" s="20"/>
      <c r="I230" s="20"/>
      <c r="J230" s="20"/>
      <c r="K230" s="20"/>
      <c r="L230" s="20"/>
      <c r="M230" s="20"/>
      <c r="N230" s="20">
        <f t="shared" si="52"/>
        <v>0</v>
      </c>
      <c r="O230" s="60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</row>
    <row r="231" spans="1:45" ht="18.75" hidden="1">
      <c r="A231" s="43" t="s">
        <v>157</v>
      </c>
      <c r="B231" s="37" t="s">
        <v>118</v>
      </c>
      <c r="C231" s="38">
        <v>224</v>
      </c>
      <c r="D231" s="20">
        <f t="shared" si="50"/>
        <v>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>
        <f t="shared" si="52"/>
        <v>0</v>
      </c>
      <c r="O231" s="60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</row>
    <row r="232" spans="1:45" ht="18.75" hidden="1">
      <c r="A232" s="43" t="s">
        <v>158</v>
      </c>
      <c r="B232" s="37" t="s">
        <v>120</v>
      </c>
      <c r="C232" s="38">
        <v>225</v>
      </c>
      <c r="D232" s="20">
        <f t="shared" si="50"/>
        <v>0</v>
      </c>
      <c r="E232" s="20"/>
      <c r="F232" s="20"/>
      <c r="G232" s="20"/>
      <c r="H232" s="20"/>
      <c r="I232" s="20"/>
      <c r="J232" s="20"/>
      <c r="K232" s="20"/>
      <c r="L232" s="20"/>
      <c r="M232" s="20"/>
      <c r="N232" s="20">
        <f t="shared" si="52"/>
        <v>0</v>
      </c>
      <c r="O232" s="60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</row>
    <row r="233" spans="1:45" ht="18.75" hidden="1">
      <c r="A233" s="43" t="s">
        <v>159</v>
      </c>
      <c r="B233" s="37" t="s">
        <v>122</v>
      </c>
      <c r="C233" s="38">
        <v>225</v>
      </c>
      <c r="D233" s="20">
        <f t="shared" si="50"/>
        <v>0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>
        <f t="shared" si="52"/>
        <v>0</v>
      </c>
      <c r="O233" s="60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</row>
    <row r="234" spans="1:45" ht="18.75" hidden="1">
      <c r="A234" s="43" t="s">
        <v>160</v>
      </c>
      <c r="B234" s="37" t="s">
        <v>124</v>
      </c>
      <c r="C234" s="38">
        <v>225</v>
      </c>
      <c r="D234" s="20">
        <f t="shared" si="50"/>
        <v>0</v>
      </c>
      <c r="E234" s="20"/>
      <c r="F234" s="20"/>
      <c r="G234" s="20"/>
      <c r="H234" s="20"/>
      <c r="I234" s="20"/>
      <c r="J234" s="20"/>
      <c r="K234" s="20"/>
      <c r="L234" s="20"/>
      <c r="M234" s="20"/>
      <c r="N234" s="20">
        <f t="shared" si="52"/>
        <v>0</v>
      </c>
      <c r="O234" s="60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</row>
    <row r="235" spans="1:45" ht="18.75" hidden="1">
      <c r="A235" s="43" t="s">
        <v>161</v>
      </c>
      <c r="B235" s="37" t="s">
        <v>147</v>
      </c>
      <c r="C235" s="38">
        <v>226</v>
      </c>
      <c r="D235" s="20">
        <f t="shared" si="50"/>
        <v>0</v>
      </c>
      <c r="E235" s="20"/>
      <c r="F235" s="20"/>
      <c r="G235" s="20"/>
      <c r="H235" s="20"/>
      <c r="I235" s="20"/>
      <c r="J235" s="20"/>
      <c r="K235" s="20"/>
      <c r="L235" s="20"/>
      <c r="M235" s="20"/>
      <c r="N235" s="20">
        <f t="shared" si="52"/>
        <v>0</v>
      </c>
      <c r="O235" s="60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</row>
    <row r="236" spans="1:45" ht="18.75" hidden="1">
      <c r="A236" s="43" t="s">
        <v>162</v>
      </c>
      <c r="B236" s="37" t="s">
        <v>129</v>
      </c>
      <c r="C236" s="38">
        <v>310</v>
      </c>
      <c r="D236" s="20">
        <f t="shared" si="50"/>
        <v>0</v>
      </c>
      <c r="E236" s="20">
        <f>E237+E238</f>
        <v>0</v>
      </c>
      <c r="F236" s="20">
        <f t="shared" ref="F236:M236" si="55">F237+F238</f>
        <v>0</v>
      </c>
      <c r="G236" s="20">
        <f t="shared" si="55"/>
        <v>0</v>
      </c>
      <c r="H236" s="20">
        <f t="shared" si="55"/>
        <v>0</v>
      </c>
      <c r="I236" s="20">
        <f t="shared" si="55"/>
        <v>0</v>
      </c>
      <c r="J236" s="20">
        <f t="shared" si="55"/>
        <v>0</v>
      </c>
      <c r="K236" s="20"/>
      <c r="L236" s="20">
        <f t="shared" si="55"/>
        <v>0</v>
      </c>
      <c r="M236" s="20">
        <f t="shared" si="55"/>
        <v>0</v>
      </c>
      <c r="N236" s="20">
        <f t="shared" si="52"/>
        <v>0</v>
      </c>
      <c r="O236" s="60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</row>
    <row r="237" spans="1:45" ht="18.75" hidden="1">
      <c r="A237" s="43"/>
      <c r="B237" s="52" t="s">
        <v>130</v>
      </c>
      <c r="C237" s="38"/>
      <c r="D237" s="20">
        <f t="shared" si="50"/>
        <v>0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>
        <f t="shared" si="52"/>
        <v>0</v>
      </c>
      <c r="O237" s="60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</row>
    <row r="238" spans="1:45" ht="18.75" hidden="1">
      <c r="A238" s="43"/>
      <c r="B238" s="52" t="s">
        <v>131</v>
      </c>
      <c r="C238" s="38"/>
      <c r="D238" s="20">
        <f t="shared" si="50"/>
        <v>0</v>
      </c>
      <c r="E238" s="20"/>
      <c r="F238" s="20"/>
      <c r="G238" s="20"/>
      <c r="H238" s="20"/>
      <c r="I238" s="20"/>
      <c r="J238" s="20"/>
      <c r="K238" s="20"/>
      <c r="L238" s="20"/>
      <c r="M238" s="20"/>
      <c r="N238" s="20">
        <f t="shared" si="52"/>
        <v>0</v>
      </c>
      <c r="O238" s="60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</row>
    <row r="239" spans="1:45" ht="18.75" hidden="1">
      <c r="A239" s="43" t="s">
        <v>163</v>
      </c>
      <c r="B239" s="37" t="s">
        <v>178</v>
      </c>
      <c r="C239" s="38">
        <v>340</v>
      </c>
      <c r="D239" s="20">
        <f t="shared" si="50"/>
        <v>0</v>
      </c>
      <c r="E239" s="20">
        <f>E240+E241</f>
        <v>0</v>
      </c>
      <c r="F239" s="20">
        <f t="shared" ref="F239:M239" si="56">F240+F241</f>
        <v>0</v>
      </c>
      <c r="G239" s="20">
        <f t="shared" si="56"/>
        <v>0</v>
      </c>
      <c r="H239" s="20">
        <f t="shared" si="56"/>
        <v>0</v>
      </c>
      <c r="I239" s="20">
        <f t="shared" si="56"/>
        <v>0</v>
      </c>
      <c r="J239" s="20">
        <f t="shared" si="56"/>
        <v>0</v>
      </c>
      <c r="K239" s="20"/>
      <c r="L239" s="20">
        <f t="shared" si="56"/>
        <v>0</v>
      </c>
      <c r="M239" s="20">
        <f t="shared" si="56"/>
        <v>0</v>
      </c>
      <c r="N239" s="20">
        <f t="shared" si="52"/>
        <v>0</v>
      </c>
      <c r="O239" s="60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</row>
    <row r="240" spans="1:45" ht="18.75" hidden="1">
      <c r="A240" s="43"/>
      <c r="B240" s="52" t="s">
        <v>133</v>
      </c>
      <c r="C240" s="38"/>
      <c r="D240" s="20">
        <f t="shared" si="50"/>
        <v>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>
        <f t="shared" si="52"/>
        <v>0</v>
      </c>
      <c r="O240" s="60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</row>
    <row r="241" spans="1:45" ht="18.75" hidden="1">
      <c r="A241" s="43"/>
      <c r="B241" s="52" t="s">
        <v>131</v>
      </c>
      <c r="C241" s="38"/>
      <c r="D241" s="20">
        <f t="shared" si="50"/>
        <v>0</v>
      </c>
      <c r="E241" s="20"/>
      <c r="F241" s="20"/>
      <c r="G241" s="20"/>
      <c r="H241" s="20"/>
      <c r="I241" s="20"/>
      <c r="J241" s="20"/>
      <c r="K241" s="20"/>
      <c r="L241" s="20"/>
      <c r="M241" s="20"/>
      <c r="N241" s="20">
        <f t="shared" si="52"/>
        <v>0</v>
      </c>
      <c r="O241" s="60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</row>
    <row r="242" spans="1:45" ht="19.5">
      <c r="A242" s="62" t="s">
        <v>164</v>
      </c>
      <c r="B242" s="53" t="s">
        <v>28</v>
      </c>
      <c r="C242" s="45"/>
      <c r="D242" s="15">
        <f t="shared" si="50"/>
        <v>384000</v>
      </c>
      <c r="E242" s="20">
        <f t="shared" ref="E242:J242" si="57">E243+E244+E245+E246+E247+E248+E252+E253+E254+E255+E256+E257+E260</f>
        <v>0</v>
      </c>
      <c r="F242" s="20">
        <f t="shared" si="57"/>
        <v>0</v>
      </c>
      <c r="G242" s="20">
        <f t="shared" si="57"/>
        <v>0</v>
      </c>
      <c r="H242" s="20">
        <f t="shared" si="57"/>
        <v>0</v>
      </c>
      <c r="I242" s="20">
        <f t="shared" si="57"/>
        <v>0</v>
      </c>
      <c r="J242" s="20">
        <f t="shared" si="57"/>
        <v>0</v>
      </c>
      <c r="K242" s="20"/>
      <c r="L242" s="20">
        <f>L243+L244+L245+L246+L247+L248+L252+L253+L254+L255+L256+L257+L260+L263</f>
        <v>384000</v>
      </c>
      <c r="M242" s="20">
        <f>M243+M244+M245+M246+M247+M248+M252+M253+M254+M255+M256+M257+M260+M263</f>
        <v>0</v>
      </c>
      <c r="N242" s="20">
        <f t="shared" si="52"/>
        <v>384000</v>
      </c>
      <c r="O242" s="60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</row>
    <row r="243" spans="1:45" ht="18.75">
      <c r="A243" s="43" t="s">
        <v>165</v>
      </c>
      <c r="B243" s="37" t="s">
        <v>106</v>
      </c>
      <c r="C243" s="38">
        <v>211</v>
      </c>
      <c r="D243" s="20">
        <f t="shared" si="50"/>
        <v>0</v>
      </c>
      <c r="E243" s="20"/>
      <c r="F243" s="20"/>
      <c r="G243" s="20"/>
      <c r="H243" s="20"/>
      <c r="I243" s="20"/>
      <c r="J243" s="20"/>
      <c r="K243" s="20"/>
      <c r="L243" s="20"/>
      <c r="M243" s="20"/>
      <c r="N243" s="20">
        <f t="shared" si="52"/>
        <v>0</v>
      </c>
      <c r="O243" s="60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</row>
    <row r="244" spans="1:45" ht="18.75">
      <c r="A244" s="43" t="s">
        <v>166</v>
      </c>
      <c r="B244" s="37" t="s">
        <v>108</v>
      </c>
      <c r="C244" s="38">
        <v>212</v>
      </c>
      <c r="D244" s="20">
        <f t="shared" si="50"/>
        <v>0</v>
      </c>
      <c r="E244" s="20"/>
      <c r="F244" s="20"/>
      <c r="G244" s="20"/>
      <c r="H244" s="20"/>
      <c r="I244" s="20"/>
      <c r="J244" s="20"/>
      <c r="K244" s="20"/>
      <c r="L244" s="20"/>
      <c r="M244" s="20"/>
      <c r="N244" s="20">
        <f t="shared" si="52"/>
        <v>0</v>
      </c>
      <c r="O244" s="60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</row>
    <row r="245" spans="1:45" ht="18.75">
      <c r="A245" s="43" t="s">
        <v>167</v>
      </c>
      <c r="B245" s="37" t="s">
        <v>110</v>
      </c>
      <c r="C245" s="38">
        <v>213</v>
      </c>
      <c r="D245" s="20">
        <f t="shared" si="50"/>
        <v>0</v>
      </c>
      <c r="E245" s="20"/>
      <c r="F245" s="20"/>
      <c r="G245" s="20"/>
      <c r="H245" s="20"/>
      <c r="I245" s="20"/>
      <c r="J245" s="20"/>
      <c r="K245" s="20"/>
      <c r="L245" s="20"/>
      <c r="M245" s="20"/>
      <c r="N245" s="20">
        <f t="shared" si="52"/>
        <v>0</v>
      </c>
      <c r="O245" s="60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</row>
    <row r="246" spans="1:45" ht="18.75">
      <c r="A246" s="43" t="s">
        <v>168</v>
      </c>
      <c r="B246" s="37" t="s">
        <v>112</v>
      </c>
      <c r="C246" s="38">
        <v>221</v>
      </c>
      <c r="D246" s="20">
        <f t="shared" si="50"/>
        <v>17500</v>
      </c>
      <c r="E246" s="20"/>
      <c r="F246" s="20"/>
      <c r="G246" s="20"/>
      <c r="H246" s="20"/>
      <c r="I246" s="20"/>
      <c r="J246" s="20"/>
      <c r="K246" s="20"/>
      <c r="L246" s="20">
        <v>17500</v>
      </c>
      <c r="M246" s="20"/>
      <c r="N246" s="20">
        <f t="shared" si="52"/>
        <v>17500</v>
      </c>
      <c r="O246" s="60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</row>
    <row r="247" spans="1:45" ht="18.75">
      <c r="A247" s="43" t="s">
        <v>169</v>
      </c>
      <c r="B247" s="37" t="s">
        <v>114</v>
      </c>
      <c r="C247" s="38">
        <v>222</v>
      </c>
      <c r="D247" s="20">
        <f t="shared" si="50"/>
        <v>0</v>
      </c>
      <c r="E247" s="20"/>
      <c r="F247" s="20"/>
      <c r="G247" s="20"/>
      <c r="H247" s="20"/>
      <c r="I247" s="20"/>
      <c r="J247" s="20"/>
      <c r="K247" s="20"/>
      <c r="L247" s="20"/>
      <c r="M247" s="20"/>
      <c r="N247" s="20">
        <f t="shared" si="52"/>
        <v>0</v>
      </c>
      <c r="O247" s="60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</row>
    <row r="248" spans="1:45" ht="18.75">
      <c r="A248" s="43" t="s">
        <v>170</v>
      </c>
      <c r="B248" s="37" t="s">
        <v>116</v>
      </c>
      <c r="C248" s="38">
        <v>223</v>
      </c>
      <c r="D248" s="20">
        <f t="shared" si="50"/>
        <v>0</v>
      </c>
      <c r="E248" s="20">
        <f>E249+E250+E251</f>
        <v>0</v>
      </c>
      <c r="F248" s="20">
        <f t="shared" ref="F248:M248" si="58">F249+F250+F251</f>
        <v>0</v>
      </c>
      <c r="G248" s="20">
        <f t="shared" si="58"/>
        <v>0</v>
      </c>
      <c r="H248" s="20">
        <f t="shared" si="58"/>
        <v>0</v>
      </c>
      <c r="I248" s="20">
        <f t="shared" si="58"/>
        <v>0</v>
      </c>
      <c r="J248" s="20">
        <f t="shared" si="58"/>
        <v>0</v>
      </c>
      <c r="K248" s="20"/>
      <c r="L248" s="20">
        <f t="shared" si="58"/>
        <v>0</v>
      </c>
      <c r="M248" s="20">
        <f t="shared" si="58"/>
        <v>0</v>
      </c>
      <c r="N248" s="20">
        <f t="shared" si="52"/>
        <v>0</v>
      </c>
      <c r="O248" s="60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</row>
    <row r="249" spans="1:45" ht="18.75">
      <c r="A249" s="43"/>
      <c r="B249" s="52" t="s">
        <v>62</v>
      </c>
      <c r="C249" s="38"/>
      <c r="D249" s="20">
        <f t="shared" si="50"/>
        <v>0</v>
      </c>
      <c r="E249" s="20"/>
      <c r="F249" s="20"/>
      <c r="G249" s="20"/>
      <c r="H249" s="20"/>
      <c r="I249" s="20"/>
      <c r="J249" s="20"/>
      <c r="K249" s="20"/>
      <c r="L249" s="20"/>
      <c r="M249" s="20"/>
      <c r="N249" s="20">
        <f t="shared" si="52"/>
        <v>0</v>
      </c>
      <c r="O249" s="60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</row>
    <row r="250" spans="1:45" ht="18.75">
      <c r="A250" s="43"/>
      <c r="B250" s="52" t="s">
        <v>63</v>
      </c>
      <c r="C250" s="38"/>
      <c r="D250" s="20">
        <f t="shared" si="50"/>
        <v>0</v>
      </c>
      <c r="E250" s="20"/>
      <c r="F250" s="20"/>
      <c r="G250" s="20"/>
      <c r="H250" s="20"/>
      <c r="I250" s="20"/>
      <c r="J250" s="20"/>
      <c r="K250" s="20"/>
      <c r="L250" s="20"/>
      <c r="M250" s="20"/>
      <c r="N250" s="20">
        <f t="shared" si="52"/>
        <v>0</v>
      </c>
      <c r="O250" s="60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</row>
    <row r="251" spans="1:45" ht="18.75">
      <c r="A251" s="43"/>
      <c r="B251" s="52" t="s">
        <v>64</v>
      </c>
      <c r="C251" s="38"/>
      <c r="D251" s="20">
        <f t="shared" si="50"/>
        <v>0</v>
      </c>
      <c r="E251" s="20"/>
      <c r="F251" s="20"/>
      <c r="G251" s="20"/>
      <c r="H251" s="20"/>
      <c r="I251" s="20"/>
      <c r="J251" s="20"/>
      <c r="K251" s="20"/>
      <c r="L251" s="20"/>
      <c r="M251" s="20"/>
      <c r="N251" s="20">
        <f t="shared" si="52"/>
        <v>0</v>
      </c>
      <c r="O251" s="60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</row>
    <row r="252" spans="1:45" ht="18.75">
      <c r="A252" s="43" t="s">
        <v>171</v>
      </c>
      <c r="B252" s="37" t="s">
        <v>118</v>
      </c>
      <c r="C252" s="38">
        <v>224</v>
      </c>
      <c r="D252" s="20">
        <f t="shared" si="50"/>
        <v>0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>
        <f t="shared" si="52"/>
        <v>0</v>
      </c>
      <c r="O252" s="60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</row>
    <row r="253" spans="1:45" ht="18.75">
      <c r="A253" s="43" t="s">
        <v>172</v>
      </c>
      <c r="B253" s="37" t="s">
        <v>120</v>
      </c>
      <c r="C253" s="38">
        <v>225</v>
      </c>
      <c r="D253" s="20">
        <f t="shared" si="50"/>
        <v>0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>
        <f t="shared" si="52"/>
        <v>0</v>
      </c>
      <c r="O253" s="60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</row>
    <row r="254" spans="1:45" ht="18.75">
      <c r="A254" s="43" t="s">
        <v>173</v>
      </c>
      <c r="B254" s="37" t="s">
        <v>122</v>
      </c>
      <c r="C254" s="38">
        <v>225</v>
      </c>
      <c r="D254" s="20">
        <f t="shared" si="50"/>
        <v>0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>
        <f t="shared" si="52"/>
        <v>0</v>
      </c>
      <c r="O254" s="60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</row>
    <row r="255" spans="1:45" ht="18.75">
      <c r="A255" s="43" t="s">
        <v>174</v>
      </c>
      <c r="B255" s="37" t="s">
        <v>249</v>
      </c>
      <c r="C255" s="38">
        <v>225</v>
      </c>
      <c r="D255" s="20">
        <f t="shared" si="50"/>
        <v>16500</v>
      </c>
      <c r="E255" s="20"/>
      <c r="F255" s="20"/>
      <c r="G255" s="20"/>
      <c r="H255" s="20"/>
      <c r="I255" s="20"/>
      <c r="J255" s="20"/>
      <c r="K255" s="20"/>
      <c r="L255" s="20">
        <v>16500</v>
      </c>
      <c r="M255" s="20"/>
      <c r="N255" s="20">
        <f t="shared" si="52"/>
        <v>16500</v>
      </c>
      <c r="O255" s="60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</row>
    <row r="256" spans="1:45" ht="18.75">
      <c r="A256" s="43" t="s">
        <v>175</v>
      </c>
      <c r="B256" s="1" t="s">
        <v>252</v>
      </c>
      <c r="C256" s="38">
        <v>226</v>
      </c>
      <c r="D256" s="20">
        <f t="shared" si="50"/>
        <v>331500</v>
      </c>
      <c r="E256" s="20"/>
      <c r="F256" s="20"/>
      <c r="G256" s="20"/>
      <c r="H256" s="20"/>
      <c r="I256" s="20"/>
      <c r="J256" s="20"/>
      <c r="K256" s="20"/>
      <c r="L256" s="20">
        <v>331500</v>
      </c>
      <c r="M256" s="20"/>
      <c r="N256" s="20">
        <f t="shared" si="52"/>
        <v>331500</v>
      </c>
      <c r="O256" s="60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</row>
    <row r="257" spans="1:45" ht="18.75">
      <c r="A257" s="43" t="s">
        <v>176</v>
      </c>
      <c r="B257" s="37" t="s">
        <v>129</v>
      </c>
      <c r="C257" s="38">
        <v>310</v>
      </c>
      <c r="D257" s="20">
        <f t="shared" si="50"/>
        <v>0</v>
      </c>
      <c r="E257" s="20">
        <f>E258+E259</f>
        <v>0</v>
      </c>
      <c r="F257" s="20">
        <f t="shared" ref="F257:M257" si="59">F258+F259</f>
        <v>0</v>
      </c>
      <c r="G257" s="20">
        <f t="shared" si="59"/>
        <v>0</v>
      </c>
      <c r="H257" s="20">
        <f t="shared" si="59"/>
        <v>0</v>
      </c>
      <c r="I257" s="20">
        <f t="shared" si="59"/>
        <v>0</v>
      </c>
      <c r="J257" s="20">
        <f t="shared" si="59"/>
        <v>0</v>
      </c>
      <c r="K257" s="20"/>
      <c r="L257" s="20">
        <f t="shared" si="59"/>
        <v>0</v>
      </c>
      <c r="M257" s="20">
        <f t="shared" si="59"/>
        <v>0</v>
      </c>
      <c r="N257" s="20">
        <f t="shared" si="52"/>
        <v>0</v>
      </c>
      <c r="O257" s="60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</row>
    <row r="258" spans="1:45" ht="18.75">
      <c r="A258" s="43"/>
      <c r="B258" s="52" t="s">
        <v>130</v>
      </c>
      <c r="C258" s="38"/>
      <c r="D258" s="20">
        <f t="shared" si="50"/>
        <v>0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>
        <f t="shared" si="52"/>
        <v>0</v>
      </c>
      <c r="O258" s="60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</row>
    <row r="259" spans="1:45" ht="18.75">
      <c r="A259" s="43"/>
      <c r="B259" s="52" t="s">
        <v>131</v>
      </c>
      <c r="C259" s="38"/>
      <c r="D259" s="20">
        <f t="shared" si="50"/>
        <v>0</v>
      </c>
      <c r="E259" s="20"/>
      <c r="F259" s="20"/>
      <c r="G259" s="20"/>
      <c r="H259" s="20"/>
      <c r="I259" s="20"/>
      <c r="J259" s="20"/>
      <c r="K259" s="20"/>
      <c r="L259" s="20"/>
      <c r="M259" s="20"/>
      <c r="N259" s="20">
        <f t="shared" si="52"/>
        <v>0</v>
      </c>
      <c r="O259" s="60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</row>
    <row r="260" spans="1:45" ht="18.75">
      <c r="A260" s="43" t="s">
        <v>177</v>
      </c>
      <c r="B260" s="37" t="s">
        <v>178</v>
      </c>
      <c r="C260" s="38">
        <v>340</v>
      </c>
      <c r="D260" s="20">
        <f t="shared" si="50"/>
        <v>13000</v>
      </c>
      <c r="E260" s="20">
        <f t="shared" ref="E260:J260" si="60">E261+E262+E263</f>
        <v>0</v>
      </c>
      <c r="F260" s="20">
        <f t="shared" si="60"/>
        <v>0</v>
      </c>
      <c r="G260" s="20">
        <f t="shared" si="60"/>
        <v>0</v>
      </c>
      <c r="H260" s="20">
        <f t="shared" si="60"/>
        <v>0</v>
      </c>
      <c r="I260" s="20">
        <f t="shared" si="60"/>
        <v>0</v>
      </c>
      <c r="J260" s="20">
        <f t="shared" si="60"/>
        <v>0</v>
      </c>
      <c r="K260" s="20"/>
      <c r="L260" s="20">
        <f>L261+L262</f>
        <v>13000</v>
      </c>
      <c r="M260" s="20">
        <f>M261+M262</f>
        <v>0</v>
      </c>
      <c r="N260" s="20">
        <f t="shared" si="52"/>
        <v>13000</v>
      </c>
      <c r="O260" s="60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</row>
    <row r="261" spans="1:45" ht="18.75">
      <c r="A261" s="43"/>
      <c r="B261" s="52" t="s">
        <v>133</v>
      </c>
      <c r="C261" s="38"/>
      <c r="D261" s="20">
        <f t="shared" si="50"/>
        <v>0</v>
      </c>
      <c r="E261" s="20"/>
      <c r="F261" s="20"/>
      <c r="G261" s="20"/>
      <c r="H261" s="20"/>
      <c r="I261" s="20"/>
      <c r="J261" s="20"/>
      <c r="K261" s="20"/>
      <c r="L261" s="20"/>
      <c r="M261" s="20"/>
      <c r="N261" s="20">
        <f t="shared" si="52"/>
        <v>0</v>
      </c>
      <c r="O261" s="60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</row>
    <row r="262" spans="1:45" ht="18.75">
      <c r="A262" s="43"/>
      <c r="B262" s="52" t="s">
        <v>134</v>
      </c>
      <c r="C262" s="38"/>
      <c r="D262" s="20">
        <f t="shared" si="50"/>
        <v>13000</v>
      </c>
      <c r="E262" s="20"/>
      <c r="F262" s="20"/>
      <c r="G262" s="20"/>
      <c r="H262" s="20"/>
      <c r="I262" s="20"/>
      <c r="J262" s="20"/>
      <c r="K262" s="20"/>
      <c r="L262" s="20">
        <v>13000</v>
      </c>
      <c r="M262" s="20"/>
      <c r="N262" s="20">
        <f t="shared" si="52"/>
        <v>13000</v>
      </c>
      <c r="O262" s="60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</row>
    <row r="263" spans="1:45" ht="18.75">
      <c r="A263" s="43"/>
      <c r="B263" s="52" t="s">
        <v>44</v>
      </c>
      <c r="C263" s="38">
        <v>290</v>
      </c>
      <c r="D263" s="20">
        <f t="shared" si="50"/>
        <v>5500</v>
      </c>
      <c r="E263" s="20"/>
      <c r="F263" s="20"/>
      <c r="G263" s="20"/>
      <c r="H263" s="20"/>
      <c r="I263" s="20"/>
      <c r="J263" s="20"/>
      <c r="K263" s="20"/>
      <c r="L263" s="20">
        <v>5500</v>
      </c>
      <c r="M263" s="20"/>
      <c r="N263" s="20">
        <f t="shared" si="52"/>
        <v>5500</v>
      </c>
      <c r="O263" s="60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</row>
    <row r="264" spans="1:45" ht="20.25">
      <c r="A264" s="107" t="s">
        <v>188</v>
      </c>
      <c r="B264" s="95"/>
      <c r="C264" s="55"/>
      <c r="D264" s="20">
        <f t="shared" si="50"/>
        <v>0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0">
        <f t="shared" si="52"/>
        <v>0</v>
      </c>
      <c r="O264" s="61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</row>
    <row r="265" spans="1:45" ht="18.75">
      <c r="A265" s="65">
        <v>1</v>
      </c>
      <c r="B265" s="24" t="s">
        <v>7</v>
      </c>
      <c r="C265" s="46"/>
      <c r="D265" s="20">
        <f t="shared" si="50"/>
        <v>0</v>
      </c>
      <c r="E265" s="20">
        <f>E267+E268</f>
        <v>0</v>
      </c>
      <c r="F265" s="20">
        <f t="shared" ref="F265:M265" si="61">F267+F268</f>
        <v>0</v>
      </c>
      <c r="G265" s="20">
        <f t="shared" si="61"/>
        <v>0</v>
      </c>
      <c r="H265" s="20">
        <f t="shared" si="61"/>
        <v>0</v>
      </c>
      <c r="I265" s="20">
        <f t="shared" si="61"/>
        <v>0</v>
      </c>
      <c r="J265" s="20">
        <f t="shared" si="61"/>
        <v>0</v>
      </c>
      <c r="K265" s="20"/>
      <c r="L265" s="20">
        <f t="shared" si="61"/>
        <v>0</v>
      </c>
      <c r="M265" s="20">
        <f t="shared" si="61"/>
        <v>0</v>
      </c>
      <c r="N265" s="20">
        <f t="shared" si="52"/>
        <v>0</v>
      </c>
      <c r="O265" s="60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</row>
    <row r="266" spans="1:45" ht="18.75">
      <c r="A266" s="66"/>
      <c r="B266" s="21" t="s">
        <v>8</v>
      </c>
      <c r="C266" s="38"/>
      <c r="D266" s="20">
        <f t="shared" si="50"/>
        <v>0</v>
      </c>
      <c r="E266" s="20"/>
      <c r="F266" s="20"/>
      <c r="G266" s="20"/>
      <c r="H266" s="20"/>
      <c r="I266" s="20"/>
      <c r="J266" s="20"/>
      <c r="K266" s="20"/>
      <c r="L266" s="20"/>
      <c r="M266" s="20"/>
      <c r="N266" s="20">
        <f t="shared" si="52"/>
        <v>0</v>
      </c>
      <c r="O266" s="60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</row>
    <row r="267" spans="1:45" ht="18.75">
      <c r="A267" s="66" t="s">
        <v>9</v>
      </c>
      <c r="B267" s="21" t="s">
        <v>10</v>
      </c>
      <c r="C267" s="38"/>
      <c r="D267" s="20">
        <f t="shared" si="50"/>
        <v>0</v>
      </c>
      <c r="E267" s="20"/>
      <c r="F267" s="20"/>
      <c r="G267" s="20"/>
      <c r="H267" s="20"/>
      <c r="I267" s="20"/>
      <c r="J267" s="20"/>
      <c r="K267" s="20"/>
      <c r="L267" s="20"/>
      <c r="M267" s="20"/>
      <c r="N267" s="20">
        <f t="shared" si="52"/>
        <v>0</v>
      </c>
      <c r="O267" s="60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</row>
    <row r="268" spans="1:45" ht="18.75">
      <c r="A268" s="66" t="s">
        <v>11</v>
      </c>
      <c r="B268" s="21" t="s">
        <v>12</v>
      </c>
      <c r="C268" s="38"/>
      <c r="D268" s="20">
        <f t="shared" si="50"/>
        <v>0</v>
      </c>
      <c r="E268" s="20"/>
      <c r="F268" s="20"/>
      <c r="G268" s="20"/>
      <c r="H268" s="20"/>
      <c r="I268" s="20"/>
      <c r="J268" s="20"/>
      <c r="K268" s="20"/>
      <c r="L268" s="20"/>
      <c r="M268" s="20"/>
      <c r="N268" s="20">
        <f t="shared" si="52"/>
        <v>0</v>
      </c>
      <c r="O268" s="60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</row>
    <row r="269" spans="1:45" ht="18.75">
      <c r="A269" s="65">
        <v>2</v>
      </c>
      <c r="B269" s="24" t="s">
        <v>13</v>
      </c>
      <c r="C269" s="46"/>
      <c r="D269" s="20">
        <f t="shared" si="50"/>
        <v>0</v>
      </c>
      <c r="E269" s="20">
        <f>E270+E271+E272+E273+E274+E275+E276+E277+E278</f>
        <v>0</v>
      </c>
      <c r="F269" s="20">
        <f t="shared" ref="F269:M269" si="62">F270+F271+F272+F273+F274+F275+F276+F277+F278</f>
        <v>0</v>
      </c>
      <c r="G269" s="20">
        <f t="shared" si="62"/>
        <v>0</v>
      </c>
      <c r="H269" s="20">
        <f t="shared" si="62"/>
        <v>0</v>
      </c>
      <c r="I269" s="20">
        <f t="shared" si="62"/>
        <v>0</v>
      </c>
      <c r="J269" s="20">
        <f t="shared" si="62"/>
        <v>0</v>
      </c>
      <c r="K269" s="20"/>
      <c r="L269" s="20">
        <f t="shared" si="62"/>
        <v>0</v>
      </c>
      <c r="M269" s="20">
        <f t="shared" si="62"/>
        <v>0</v>
      </c>
      <c r="N269" s="20">
        <f t="shared" si="52"/>
        <v>0</v>
      </c>
      <c r="O269" s="60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</row>
    <row r="270" spans="1:45" ht="30">
      <c r="A270" s="66" t="s">
        <v>14</v>
      </c>
      <c r="B270" s="26" t="s">
        <v>201</v>
      </c>
      <c r="C270" s="38"/>
      <c r="D270" s="20">
        <f t="shared" si="50"/>
        <v>0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>
        <f t="shared" si="52"/>
        <v>0</v>
      </c>
      <c r="O270" s="60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</row>
    <row r="271" spans="1:45" ht="30">
      <c r="A271" s="66" t="s">
        <v>15</v>
      </c>
      <c r="B271" s="26" t="s">
        <v>245</v>
      </c>
      <c r="C271" s="38"/>
      <c r="D271" s="20">
        <f t="shared" si="50"/>
        <v>0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>
        <f t="shared" si="52"/>
        <v>0</v>
      </c>
      <c r="O271" s="60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</row>
    <row r="272" spans="1:45" ht="30">
      <c r="A272" s="66" t="s">
        <v>16</v>
      </c>
      <c r="B272" s="26" t="s">
        <v>246</v>
      </c>
      <c r="C272" s="38"/>
      <c r="D272" s="20">
        <f t="shared" si="50"/>
        <v>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>
        <f t="shared" si="52"/>
        <v>0</v>
      </c>
      <c r="O272" s="60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</row>
    <row r="273" spans="1:45" ht="30">
      <c r="A273" s="66" t="s">
        <v>17</v>
      </c>
      <c r="B273" s="26" t="s">
        <v>202</v>
      </c>
      <c r="C273" s="38"/>
      <c r="D273" s="20">
        <f t="shared" si="50"/>
        <v>0</v>
      </c>
      <c r="E273" s="20"/>
      <c r="F273" s="20"/>
      <c r="G273" s="20"/>
      <c r="H273" s="20"/>
      <c r="I273" s="20"/>
      <c r="J273" s="20"/>
      <c r="K273" s="20"/>
      <c r="L273" s="20"/>
      <c r="M273" s="20"/>
      <c r="N273" s="20">
        <f t="shared" si="52"/>
        <v>0</v>
      </c>
      <c r="O273" s="60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</row>
    <row r="274" spans="1:45" ht="30">
      <c r="A274" s="66" t="s">
        <v>19</v>
      </c>
      <c r="B274" s="26" t="s">
        <v>203</v>
      </c>
      <c r="C274" s="38"/>
      <c r="D274" s="20">
        <f t="shared" si="50"/>
        <v>0</v>
      </c>
      <c r="E274" s="20"/>
      <c r="F274" s="20"/>
      <c r="G274" s="20"/>
      <c r="H274" s="20"/>
      <c r="I274" s="20"/>
      <c r="J274" s="20"/>
      <c r="K274" s="20"/>
      <c r="L274" s="20"/>
      <c r="M274" s="20"/>
      <c r="N274" s="20">
        <f t="shared" si="52"/>
        <v>0</v>
      </c>
      <c r="O274" s="60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</row>
    <row r="275" spans="1:45" ht="45">
      <c r="A275" s="66" t="s">
        <v>20</v>
      </c>
      <c r="B275" s="26" t="s">
        <v>247</v>
      </c>
      <c r="C275" s="38"/>
      <c r="D275" s="20">
        <f t="shared" si="50"/>
        <v>0</v>
      </c>
      <c r="E275" s="20"/>
      <c r="F275" s="20"/>
      <c r="G275" s="20"/>
      <c r="H275" s="20"/>
      <c r="I275" s="20"/>
      <c r="J275" s="20"/>
      <c r="K275" s="20"/>
      <c r="L275" s="20"/>
      <c r="M275" s="20"/>
      <c r="N275" s="20">
        <f t="shared" si="52"/>
        <v>0</v>
      </c>
      <c r="O275" s="60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</row>
    <row r="276" spans="1:45" ht="30" hidden="1">
      <c r="A276" s="66" t="s">
        <v>21</v>
      </c>
      <c r="B276" s="26" t="s">
        <v>204</v>
      </c>
      <c r="C276" s="38"/>
      <c r="D276" s="20">
        <f t="shared" si="50"/>
        <v>0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>
        <f t="shared" si="52"/>
        <v>0</v>
      </c>
      <c r="O276" s="60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</row>
    <row r="277" spans="1:45" ht="30" hidden="1">
      <c r="A277" s="66" t="s">
        <v>22</v>
      </c>
      <c r="B277" s="26" t="s">
        <v>205</v>
      </c>
      <c r="C277" s="38"/>
      <c r="D277" s="20">
        <f t="shared" si="50"/>
        <v>0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>
        <f t="shared" si="52"/>
        <v>0</v>
      </c>
      <c r="O277" s="60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</row>
    <row r="278" spans="1:45" ht="30" hidden="1">
      <c r="A278" s="66" t="s">
        <v>23</v>
      </c>
      <c r="B278" s="26" t="s">
        <v>206</v>
      </c>
      <c r="C278" s="38"/>
      <c r="D278" s="20">
        <f t="shared" si="50"/>
        <v>0</v>
      </c>
      <c r="E278" s="20"/>
      <c r="F278" s="20"/>
      <c r="G278" s="20"/>
      <c r="H278" s="20"/>
      <c r="I278" s="20"/>
      <c r="J278" s="20"/>
      <c r="K278" s="20"/>
      <c r="L278" s="20"/>
      <c r="M278" s="20"/>
      <c r="N278" s="20">
        <f t="shared" si="52"/>
        <v>0</v>
      </c>
      <c r="O278" s="60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</row>
    <row r="279" spans="1:45" ht="18.75">
      <c r="A279" s="65">
        <v>3</v>
      </c>
      <c r="B279" s="24" t="s">
        <v>24</v>
      </c>
      <c r="C279" s="46"/>
      <c r="D279" s="20">
        <f t="shared" si="50"/>
        <v>0</v>
      </c>
      <c r="E279" s="20"/>
      <c r="F279" s="20"/>
      <c r="G279" s="20"/>
      <c r="H279" s="20"/>
      <c r="I279" s="20"/>
      <c r="J279" s="20"/>
      <c r="K279" s="20"/>
      <c r="L279" s="20"/>
      <c r="M279" s="20"/>
      <c r="N279" s="20">
        <f t="shared" si="52"/>
        <v>0</v>
      </c>
      <c r="O279" s="60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</row>
    <row r="280" spans="1:45" ht="18.75">
      <c r="A280" s="65">
        <v>4</v>
      </c>
      <c r="B280" s="24" t="s">
        <v>25</v>
      </c>
      <c r="C280" s="46"/>
      <c r="D280" s="20">
        <f>E280+F280+G280+H280+I280+J280+L280+M280+K280</f>
        <v>0</v>
      </c>
      <c r="E280" s="20"/>
      <c r="F280" s="20"/>
      <c r="G280" s="20"/>
      <c r="H280" s="20"/>
      <c r="I280" s="20"/>
      <c r="J280" s="20"/>
      <c r="K280" s="20"/>
      <c r="L280" s="20"/>
      <c r="M280" s="20"/>
      <c r="N280" s="20">
        <f t="shared" si="52"/>
        <v>0</v>
      </c>
      <c r="O280" s="60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</row>
    <row r="281" spans="1:45" ht="18.75">
      <c r="A281" s="65">
        <v>5</v>
      </c>
      <c r="B281" s="24" t="s">
        <v>26</v>
      </c>
      <c r="C281" s="46"/>
      <c r="D281" s="20">
        <f>E281+F281+G281+H281+I281+J281+L281+M281+K281</f>
        <v>0</v>
      </c>
      <c r="E281" s="20"/>
      <c r="F281" s="20"/>
      <c r="G281" s="20"/>
      <c r="H281" s="20"/>
      <c r="I281" s="20"/>
      <c r="J281" s="20"/>
      <c r="K281" s="20"/>
      <c r="L281" s="20"/>
      <c r="M281" s="20"/>
      <c r="N281" s="20">
        <f>D281</f>
        <v>0</v>
      </c>
      <c r="O281" s="60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</row>
    <row r="282" spans="1:45" ht="18.75">
      <c r="A282" s="65">
        <v>6</v>
      </c>
      <c r="B282" s="24" t="s">
        <v>27</v>
      </c>
      <c r="C282" s="46"/>
      <c r="D282" s="20">
        <f>E282+F282+G282+H282+I282+J282+L282+M282+K282</f>
        <v>0</v>
      </c>
      <c r="E282" s="20"/>
      <c r="F282" s="20"/>
      <c r="G282" s="20"/>
      <c r="H282" s="20"/>
      <c r="I282" s="20"/>
      <c r="J282" s="20"/>
      <c r="K282" s="20"/>
      <c r="L282" s="20"/>
      <c r="M282" s="20"/>
      <c r="N282" s="20">
        <f>D282</f>
        <v>0</v>
      </c>
      <c r="O282" s="60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</row>
    <row r="283" spans="1:45" ht="19.5" thickBot="1">
      <c r="A283" s="67">
        <v>7</v>
      </c>
      <c r="B283" s="68" t="s">
        <v>28</v>
      </c>
      <c r="C283" s="69"/>
      <c r="D283" s="70">
        <f>E283+F283+G283+H283+I283+J283+L283+M283+K283</f>
        <v>0</v>
      </c>
      <c r="E283" s="70"/>
      <c r="F283" s="70"/>
      <c r="G283" s="70"/>
      <c r="H283" s="70"/>
      <c r="I283" s="70"/>
      <c r="J283" s="70"/>
      <c r="K283" s="70"/>
      <c r="L283" s="70"/>
      <c r="M283" s="70"/>
      <c r="N283" s="70">
        <f>D283</f>
        <v>0</v>
      </c>
      <c r="O283" s="71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</row>
    <row r="284" spans="1:45" s="29" customFormat="1" ht="18.75">
      <c r="A284" s="36"/>
      <c r="B284" s="36"/>
      <c r="C284" s="57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</row>
    <row r="285" spans="1:45" ht="18.75">
      <c r="A285" s="30"/>
      <c r="B285" s="31"/>
      <c r="C285" s="49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</row>
    <row r="286" spans="1:45" ht="18.75" customHeight="1">
      <c r="A286" s="30"/>
      <c r="B286" s="74" t="s">
        <v>240</v>
      </c>
      <c r="C286" s="75"/>
      <c r="D286" s="100" t="s">
        <v>184</v>
      </c>
      <c r="E286" s="100"/>
      <c r="F286" s="100"/>
      <c r="G286" s="100"/>
      <c r="H286" s="100"/>
      <c r="I286" s="100" t="s">
        <v>184</v>
      </c>
      <c r="J286" s="100"/>
      <c r="K286" s="100"/>
      <c r="L286" s="100"/>
      <c r="M286" s="33"/>
      <c r="N286" s="33"/>
      <c r="O286" s="3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</row>
    <row r="287" spans="1:45" ht="13.5" customHeight="1">
      <c r="A287" s="30"/>
      <c r="B287" s="76"/>
      <c r="C287" s="77"/>
      <c r="D287" s="78"/>
      <c r="E287" s="100" t="s">
        <v>185</v>
      </c>
      <c r="F287" s="100"/>
      <c r="G287" s="78"/>
      <c r="H287" s="78"/>
      <c r="I287" s="78"/>
      <c r="J287" s="78"/>
      <c r="K287" s="78"/>
      <c r="L287" s="78"/>
      <c r="M287" s="32"/>
      <c r="N287" s="34"/>
      <c r="O287" s="32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</row>
    <row r="288" spans="1:45" ht="13.5" customHeight="1">
      <c r="A288" s="30"/>
      <c r="B288" s="76"/>
      <c r="C288" s="77"/>
      <c r="D288" s="78"/>
      <c r="E288" s="79"/>
      <c r="F288" s="79"/>
      <c r="G288" s="78"/>
      <c r="H288" s="78"/>
      <c r="I288" s="78"/>
      <c r="J288" s="78"/>
      <c r="K288" s="78"/>
      <c r="L288" s="78"/>
      <c r="M288" s="32"/>
      <c r="N288" s="34"/>
      <c r="O288" s="32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</row>
    <row r="289" spans="1:45" ht="40.5">
      <c r="A289" s="30"/>
      <c r="B289" s="76" t="s">
        <v>238</v>
      </c>
      <c r="C289" s="77"/>
      <c r="D289" s="100" t="s">
        <v>184</v>
      </c>
      <c r="E289" s="100"/>
      <c r="F289" s="100"/>
      <c r="G289" s="100"/>
      <c r="H289" s="100"/>
      <c r="I289" s="100" t="s">
        <v>239</v>
      </c>
      <c r="J289" s="100"/>
      <c r="K289" s="100"/>
      <c r="L289" s="100"/>
      <c r="M289" s="33"/>
      <c r="N289" s="33"/>
      <c r="O289" s="3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</row>
    <row r="290" spans="1:45" ht="20.25">
      <c r="A290" s="30"/>
      <c r="B290" s="76"/>
      <c r="C290" s="77"/>
      <c r="D290" s="79"/>
      <c r="E290" s="100" t="s">
        <v>185</v>
      </c>
      <c r="F290" s="100"/>
      <c r="G290" s="79"/>
      <c r="H290" s="79"/>
      <c r="I290" s="79"/>
      <c r="J290" s="79"/>
      <c r="K290" s="79"/>
      <c r="L290" s="79"/>
      <c r="M290" s="33"/>
      <c r="N290" s="33"/>
      <c r="O290" s="3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</row>
    <row r="291" spans="1:45" ht="15.75" customHeight="1">
      <c r="A291" s="30"/>
      <c r="B291" s="72"/>
      <c r="C291" s="50"/>
      <c r="D291" s="32"/>
      <c r="E291" s="101"/>
      <c r="F291" s="101"/>
      <c r="G291" s="32"/>
      <c r="H291" s="32"/>
      <c r="I291" s="32"/>
      <c r="J291" s="32"/>
      <c r="K291" s="32"/>
      <c r="L291" s="32"/>
      <c r="M291" s="32"/>
      <c r="N291" s="34"/>
      <c r="O291" s="32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</row>
    <row r="292" spans="1:45" ht="18.75">
      <c r="A292" s="35"/>
      <c r="B292" s="72" t="s">
        <v>241</v>
      </c>
      <c r="C292" s="50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</row>
    <row r="293" spans="1:45" ht="18.75">
      <c r="B293" s="72" t="s">
        <v>242</v>
      </c>
    </row>
  </sheetData>
  <mergeCells count="24">
    <mergeCell ref="A34:B34"/>
    <mergeCell ref="C11:C13"/>
    <mergeCell ref="E11:M11"/>
    <mergeCell ref="A264:B264"/>
    <mergeCell ref="A11:A13"/>
    <mergeCell ref="B11:B13"/>
    <mergeCell ref="A14:B14"/>
    <mergeCell ref="D11:D13"/>
    <mergeCell ref="A54:B54"/>
    <mergeCell ref="A6:O6"/>
    <mergeCell ref="E12:E13"/>
    <mergeCell ref="L12:L13"/>
    <mergeCell ref="A7:O7"/>
    <mergeCell ref="N11:O11"/>
    <mergeCell ref="F12:K12"/>
    <mergeCell ref="N12:N13"/>
    <mergeCell ref="O12:O13"/>
    <mergeCell ref="E290:F290"/>
    <mergeCell ref="E291:F291"/>
    <mergeCell ref="D286:H286"/>
    <mergeCell ref="I286:L286"/>
    <mergeCell ref="E287:F287"/>
    <mergeCell ref="D289:H289"/>
    <mergeCell ref="I289:L289"/>
  </mergeCells>
  <phoneticPr fontId="15" type="noConversion"/>
  <pageMargins left="0.39370078740157483" right="0.39370078740157483" top="0.39370078740157483" bottom="0.39370078740157483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68</vt:lpstr>
      <vt:lpstr>'68'!Заголовки_для_печати</vt:lpstr>
      <vt:lpstr>'68'!Область_печати</vt:lpstr>
    </vt:vector>
  </TitlesOfParts>
  <Company>Финансовый департамент г. Хабаровска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Достова Н.В.</dc:creator>
  <cp:lastModifiedBy>Admin</cp:lastModifiedBy>
  <cp:lastPrinted>2012-02-24T05:25:02Z</cp:lastPrinted>
  <dcterms:created xsi:type="dcterms:W3CDTF">2011-06-27T23:52:34Z</dcterms:created>
  <dcterms:modified xsi:type="dcterms:W3CDTF">2012-03-21T09:53:42Z</dcterms:modified>
</cp:coreProperties>
</file>